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hidePivotFieldList="1" defaultThemeVersion="124226"/>
  <mc:AlternateContent xmlns:mc="http://schemas.openxmlformats.org/markup-compatibility/2006">
    <mc:Choice Requires="x15">
      <x15ac:absPath xmlns:x15ac="http://schemas.microsoft.com/office/spreadsheetml/2010/11/ac" url="T:\11thSOW\#4 Website docs\Upload to the website\"/>
    </mc:Choice>
  </mc:AlternateContent>
  <bookViews>
    <workbookView xWindow="0" yWindow="0" windowWidth="13800" windowHeight="3855"/>
  </bookViews>
  <sheets>
    <sheet name="Instructions" sheetId="2" r:id="rId1"/>
    <sheet name="Compare" sheetId="1" r:id="rId2"/>
    <sheet name="Summary" sheetId="3" r:id="rId3"/>
  </sheets>
  <definedNames>
    <definedName name="_xlnm._FilterDatabase" localSheetId="1" hidden="1">Compare!$A$2:$R$18</definedName>
  </definedNames>
  <calcPr calcId="171027"/>
  <pivotCaches>
    <pivotCache cacheId="0" r:id="rId4"/>
  </pivotCaches>
</workbook>
</file>

<file path=xl/calcChain.xml><?xml version="1.0" encoding="utf-8"?>
<calcChain xmlns="http://schemas.openxmlformats.org/spreadsheetml/2006/main">
  <c r="J4" i="1" l="1"/>
  <c r="N4" i="1" s="1"/>
  <c r="J5" i="1"/>
  <c r="J6" i="1"/>
  <c r="J7" i="1"/>
  <c r="J8" i="1"/>
  <c r="N8" i="1" s="1"/>
  <c r="J9" i="1"/>
  <c r="N9" i="1" s="1"/>
  <c r="J10" i="1"/>
  <c r="N10" i="1" s="1"/>
  <c r="J11" i="1"/>
  <c r="N11" i="1" s="1"/>
  <c r="J12" i="1"/>
  <c r="N12" i="1" s="1"/>
  <c r="J13" i="1"/>
  <c r="N13" i="1" s="1"/>
  <c r="J14" i="1"/>
  <c r="N14" i="1" s="1"/>
  <c r="J15" i="1"/>
  <c r="N15" i="1" s="1"/>
  <c r="J16" i="1"/>
  <c r="N16" i="1" s="1"/>
  <c r="J17" i="1"/>
  <c r="N17" i="1" s="1"/>
  <c r="J18" i="1"/>
  <c r="N18" i="1" s="1"/>
  <c r="J3" i="1"/>
  <c r="P3" i="1" l="1"/>
  <c r="O3" i="1"/>
  <c r="P11" i="1"/>
  <c r="M11" i="1"/>
  <c r="O11" i="1"/>
  <c r="P7" i="1"/>
  <c r="M7" i="1"/>
  <c r="N7" i="1"/>
  <c r="O7" i="1"/>
  <c r="O16" i="1"/>
  <c r="P16" i="1"/>
  <c r="M16" i="1"/>
  <c r="O12" i="1"/>
  <c r="P12" i="1"/>
  <c r="M12" i="1"/>
  <c r="O8" i="1"/>
  <c r="P8" i="1"/>
  <c r="M8" i="1"/>
  <c r="P17" i="1"/>
  <c r="M17" i="1"/>
  <c r="O17" i="1"/>
  <c r="P13" i="1"/>
  <c r="M13" i="1"/>
  <c r="O13" i="1"/>
  <c r="P9" i="1"/>
  <c r="M9" i="1"/>
  <c r="O9" i="1"/>
  <c r="O18" i="1"/>
  <c r="P18" i="1"/>
  <c r="M18" i="1"/>
  <c r="O10" i="1"/>
  <c r="P10" i="1"/>
  <c r="M10" i="1"/>
  <c r="N6" i="1"/>
  <c r="O6" i="1"/>
  <c r="P6" i="1"/>
  <c r="M6" i="1"/>
  <c r="M15" i="1"/>
  <c r="O15" i="1"/>
  <c r="P15" i="1"/>
  <c r="O14" i="1"/>
  <c r="P14" i="1"/>
  <c r="M14" i="1"/>
  <c r="N5" i="1"/>
  <c r="M5" i="1"/>
  <c r="M4" i="1"/>
  <c r="P5" i="1"/>
  <c r="O5" i="1"/>
  <c r="O4" i="1"/>
  <c r="P4" i="1"/>
</calcChain>
</file>

<file path=xl/sharedStrings.xml><?xml version="1.0" encoding="utf-8"?>
<sst xmlns="http://schemas.openxmlformats.org/spreadsheetml/2006/main" count="193" uniqueCount="117">
  <si>
    <t>Group 1 - Outcome Measures</t>
  </si>
  <si>
    <t>CMS #</t>
  </si>
  <si>
    <t>NQF#</t>
  </si>
  <si>
    <t>Measure Title</t>
  </si>
  <si>
    <t>Description</t>
  </si>
  <si>
    <t>Data Capture Requirements</t>
  </si>
  <si>
    <t>159v5</t>
  </si>
  <si>
    <t>0710</t>
  </si>
  <si>
    <t>Depression Remission at Twelve Months</t>
  </si>
  <si>
    <t>Patients age 18 and older with major depression or dysthymia and an initial Patient Health Questionnaire (PHQ-9) score greater than nine who demonstrate remission at twelve months (+/- 30 days after an index visit) defined as a PHQ-9 score less than five. This measure applies to both patients with newly diagnosed and existing depression whose current PHQ-9 score indicates a need for treatment.</t>
  </si>
  <si>
    <r>
      <rPr>
        <b/>
        <sz val="9"/>
        <color indexed="8"/>
        <rFont val="Calibri"/>
        <family val="2"/>
      </rPr>
      <t>Numerator -</t>
    </r>
    <r>
      <rPr>
        <sz val="9"/>
        <color indexed="8"/>
        <rFont val="Calibri"/>
        <family val="2"/>
      </rPr>
      <t xml:space="preserve"> Patients who achieved remission at twelve months as demonstrated by a twelve month (+/- 30 days grace period) PHQ-9 score of less than five
</t>
    </r>
    <r>
      <rPr>
        <b/>
        <sz val="9"/>
        <color indexed="8"/>
        <rFont val="Calibri"/>
        <family val="2"/>
      </rPr>
      <t>Denominator -</t>
    </r>
    <r>
      <rPr>
        <sz val="9"/>
        <color indexed="8"/>
        <rFont val="Calibri"/>
        <family val="2"/>
      </rPr>
      <t xml:space="preserve"> Patients age 18 and older with a diagnosis of major depression or dysthymia and an initial PHQ-9 score greater than nine during the index visit
</t>
    </r>
    <r>
      <rPr>
        <b/>
        <sz val="9"/>
        <color indexed="8"/>
        <rFont val="Calibri"/>
        <family val="2"/>
      </rPr>
      <t>Denominator Exclusions:</t>
    </r>
    <r>
      <rPr>
        <sz val="9"/>
        <color indexed="8"/>
        <rFont val="Calibri"/>
        <family val="2"/>
      </rPr>
      <t xml:space="preserve">
1: Patients who died
2: Patients who received hospice or palliative care services
3: Patients who were permanent nursing home residents
4: Patients with a diagnosis of bipolar disorder
5: Patients with a diagnosis of personality disorder</t>
    </r>
  </si>
  <si>
    <t>N/A</t>
  </si>
  <si>
    <t>165v5</t>
  </si>
  <si>
    <t>0018</t>
  </si>
  <si>
    <t>Controlling High Blood Pressure</t>
  </si>
  <si>
    <t>Percentage of patients 18-85 years of age who had a diagnosis of hypertension and whose blood pressure was adequately controlled (&lt;140/90mmHg) during the measurement period</t>
  </si>
  <si>
    <r>
      <rPr>
        <b/>
        <sz val="9"/>
        <color indexed="8"/>
        <rFont val="Calibri"/>
        <family val="2"/>
      </rPr>
      <t xml:space="preserve">Numerator </t>
    </r>
    <r>
      <rPr>
        <sz val="9"/>
        <color indexed="8"/>
        <rFont val="Calibri"/>
        <family val="2"/>
      </rPr>
      <t xml:space="preserve">- Patients whose blood pressure at the most recent visit is adequately controlled (systolic blood pressure &lt; 140 mmHg and diastolic blood pressure &lt; 90 mmHg) during the measurement period
</t>
    </r>
    <r>
      <rPr>
        <b/>
        <sz val="9"/>
        <color indexed="8"/>
        <rFont val="Calibri"/>
        <family val="2"/>
      </rPr>
      <t>Denominator</t>
    </r>
    <r>
      <rPr>
        <sz val="9"/>
        <color indexed="8"/>
        <rFont val="Calibri"/>
        <family val="2"/>
      </rPr>
      <t xml:space="preserve"> - Patients 18-85 years of age who had a diagnosis of essential hypertension within the first six months of the measurement period or any time prior to the measurement period
</t>
    </r>
    <r>
      <rPr>
        <b/>
        <sz val="9"/>
        <color indexed="8"/>
        <rFont val="Calibri"/>
        <family val="2"/>
      </rPr>
      <t>Denominator Exclusions:</t>
    </r>
    <r>
      <rPr>
        <sz val="9"/>
        <color indexed="8"/>
        <rFont val="Calibri"/>
        <family val="2"/>
      </rPr>
      <t xml:space="preserve"> ESRD, dialysis, renal transplant, and pregnancy</t>
    </r>
  </si>
  <si>
    <t>1255v5</t>
  </si>
  <si>
    <t>0059</t>
  </si>
  <si>
    <t>Diabetes: Hemoglobin A1c (HbA1c) Poor Control (&gt;9%)</t>
  </si>
  <si>
    <t>Percentage of patients 18-75 years of age with diabetes who had hemoglobin A1c &gt; 9.0% during the measurement period</t>
  </si>
  <si>
    <r>
      <rPr>
        <b/>
        <sz val="9"/>
        <color indexed="8"/>
        <rFont val="Calibri"/>
        <family val="2"/>
      </rPr>
      <t xml:space="preserve">Numerator </t>
    </r>
    <r>
      <rPr>
        <sz val="9"/>
        <color indexed="8"/>
        <rFont val="Calibri"/>
        <family val="2"/>
      </rPr>
      <t xml:space="preserve">- Patients whose most recent HbA1c level (performed during the measurement period) is &gt;9.0%
</t>
    </r>
    <r>
      <rPr>
        <b/>
        <sz val="9"/>
        <color indexed="8"/>
        <rFont val="Calibri"/>
        <family val="2"/>
      </rPr>
      <t>Denominator</t>
    </r>
    <r>
      <rPr>
        <sz val="9"/>
        <color indexed="8"/>
        <rFont val="Calibri"/>
        <family val="2"/>
      </rPr>
      <t xml:space="preserve"> - Patients 18-75 years of age with diabetes with a visit during the measurement period
</t>
    </r>
    <r>
      <rPr>
        <b/>
        <sz val="9"/>
        <color indexed="8"/>
        <rFont val="Calibri"/>
        <family val="2"/>
      </rPr>
      <t xml:space="preserve">Denominator Exclusion </t>
    </r>
    <r>
      <rPr>
        <sz val="9"/>
        <color indexed="8"/>
        <rFont val="Calibri"/>
        <family val="2"/>
      </rPr>
      <t>- None</t>
    </r>
  </si>
  <si>
    <t>Group 2</t>
  </si>
  <si>
    <t>156v5</t>
  </si>
  <si>
    <t>0022</t>
  </si>
  <si>
    <t>Use of High-Risk Medications in the Elderly</t>
  </si>
  <si>
    <t>Percentage of patients 66 years of age and older who were ordered high-risk medications. Two rates are reported.
a. Percentage of patients who were ordered at least one high-risk medication. 
b. Percentage of patients who were ordered at least two different high-risk medications.</t>
  </si>
  <si>
    <r>
      <rPr>
        <b/>
        <sz val="9"/>
        <color indexed="8"/>
        <rFont val="Calibri"/>
        <family val="2"/>
      </rPr>
      <t>Numerator 1:</t>
    </r>
    <r>
      <rPr>
        <sz val="9"/>
        <color indexed="8"/>
        <rFont val="Calibri"/>
        <family val="2"/>
      </rPr>
      <t xml:space="preserve"> Patients with an order for at least one high-risk medication during the measurement period.
</t>
    </r>
    <r>
      <rPr>
        <b/>
        <sz val="9"/>
        <color indexed="8"/>
        <rFont val="Calibri"/>
        <family val="2"/>
      </rPr>
      <t>Numerator 2:</t>
    </r>
    <r>
      <rPr>
        <sz val="9"/>
        <color indexed="8"/>
        <rFont val="Calibri"/>
        <family val="2"/>
      </rPr>
      <t xml:space="preserve"> Patients with an order for at least two different high-risk medications during the measurement period.
</t>
    </r>
    <r>
      <rPr>
        <b/>
        <sz val="9"/>
        <color indexed="8"/>
        <rFont val="Calibri"/>
        <family val="2"/>
      </rPr>
      <t xml:space="preserve">Denominator: </t>
    </r>
    <r>
      <rPr>
        <sz val="9"/>
        <color indexed="8"/>
        <rFont val="Calibri"/>
        <family val="2"/>
      </rPr>
      <t>Patients 66 years and older who had a visit during the measurement period</t>
    </r>
  </si>
  <si>
    <t>149v5</t>
  </si>
  <si>
    <t>Dementia: Cognitive Assessment</t>
  </si>
  <si>
    <t>Percentage of patients, regardless of age, with a diagnosis of dementia for whom an assessment of cognition is performed and the results reviewed at least once within a 12 month period</t>
  </si>
  <si>
    <r>
      <rPr>
        <b/>
        <sz val="9"/>
        <color indexed="8"/>
        <rFont val="Calibri"/>
        <family val="2"/>
      </rPr>
      <t xml:space="preserve">Numerator: </t>
    </r>
    <r>
      <rPr>
        <sz val="9"/>
        <color indexed="8"/>
        <rFont val="Calibri"/>
        <family val="2"/>
      </rPr>
      <t>Patients for whom an assessment of cognition is performed and the results reviewed at least once within a 12 month period</t>
    </r>
    <r>
      <rPr>
        <b/>
        <sz val="9"/>
        <color indexed="8"/>
        <rFont val="Calibri"/>
        <family val="2"/>
      </rPr>
      <t xml:space="preserve">
Denominator: </t>
    </r>
    <r>
      <rPr>
        <sz val="9"/>
        <color indexed="8"/>
        <rFont val="Calibri"/>
        <family val="2"/>
      </rPr>
      <t xml:space="preserve">All patients, regardless of age, with a diagnosis of dementia
</t>
    </r>
    <r>
      <rPr>
        <b/>
        <sz val="9"/>
        <color indexed="8"/>
        <rFont val="Calibri"/>
        <family val="2"/>
      </rPr>
      <t xml:space="preserve">Denominator Exception: 
1. </t>
    </r>
    <r>
      <rPr>
        <sz val="9"/>
        <color indexed="8"/>
        <rFont val="Calibri"/>
        <family val="2"/>
      </rPr>
      <t>Documentation of medical reason(s) for not assessing cognition
2. Documentation of patient reason(s) for not assessing cognition</t>
    </r>
  </si>
  <si>
    <t>139v5</t>
  </si>
  <si>
    <t>0101</t>
  </si>
  <si>
    <t>Falls: Screening for Future Fall Risk</t>
  </si>
  <si>
    <t>Percentage of patients 65 years of age and older who were screened for future fall risk during the measurement period</t>
  </si>
  <si>
    <r>
      <rPr>
        <b/>
        <sz val="9"/>
        <color indexed="8"/>
        <rFont val="Calibri"/>
        <family val="2"/>
      </rPr>
      <t xml:space="preserve">Numerator: </t>
    </r>
    <r>
      <rPr>
        <sz val="9"/>
        <color indexed="8"/>
        <rFont val="Calibri"/>
        <family val="2"/>
      </rPr>
      <t xml:space="preserve">Patients who were screened for future fall risk at least once within the measurement period
</t>
    </r>
    <r>
      <rPr>
        <b/>
        <sz val="9"/>
        <color indexed="8"/>
        <rFont val="Calibri"/>
        <family val="2"/>
      </rPr>
      <t xml:space="preserve">Denominator: </t>
    </r>
    <r>
      <rPr>
        <sz val="9"/>
        <color indexed="8"/>
        <rFont val="Calibri"/>
        <family val="2"/>
      </rPr>
      <t xml:space="preserve">Patients aged 65 years and older with a visit during the measurement period
</t>
    </r>
    <r>
      <rPr>
        <b/>
        <sz val="9"/>
        <color indexed="8"/>
        <rFont val="Calibri"/>
        <family val="2"/>
      </rPr>
      <t xml:space="preserve">Denominator Exclusion: </t>
    </r>
    <r>
      <rPr>
        <sz val="9"/>
        <color indexed="8"/>
        <rFont val="Calibri"/>
        <family val="2"/>
      </rPr>
      <t>Documentation of medical reason(s) for not screening for fall risk (eg, patient is not ambulatory)</t>
    </r>
  </si>
  <si>
    <t>137v5</t>
  </si>
  <si>
    <t>0004</t>
  </si>
  <si>
    <t>Initiation and Engagement of Alcohol and Other Drug Dependence Treatment</t>
  </si>
  <si>
    <t>Percentage of patients 13 years of age and older with a new episode of alcohol and other drug (AOD) dependence who received the following. Two rates are reported.
a. Percentage of patients who initiated treatment within 14 days of the diagnosis.
b. Percentage of patients who initiated treatment and who had two or more additional services with an AOD diagnosis within 30 days of the initiation visit.</t>
  </si>
  <si>
    <r>
      <rPr>
        <b/>
        <sz val="9"/>
        <color indexed="8"/>
        <rFont val="Calibri"/>
        <family val="2"/>
      </rPr>
      <t xml:space="preserve">Numerator 1: </t>
    </r>
    <r>
      <rPr>
        <sz val="9"/>
        <color indexed="8"/>
        <rFont val="Calibri"/>
        <family val="2"/>
      </rPr>
      <t xml:space="preserve">Patients who initiated treatment within 14 days of the diagnosis
</t>
    </r>
    <r>
      <rPr>
        <b/>
        <sz val="9"/>
        <color indexed="8"/>
        <rFont val="Calibri"/>
        <family val="2"/>
      </rPr>
      <t xml:space="preserve">Numerator 2: </t>
    </r>
    <r>
      <rPr>
        <sz val="9"/>
        <color indexed="8"/>
        <rFont val="Calibri"/>
        <family val="2"/>
      </rPr>
      <t xml:space="preserve">Patients who initiated treatment and who had two or more additional services with an AOD diagnosis within 30 days of the initiation visit
</t>
    </r>
    <r>
      <rPr>
        <b/>
        <sz val="9"/>
        <color indexed="8"/>
        <rFont val="Calibri"/>
        <family val="2"/>
      </rPr>
      <t>Denominator:</t>
    </r>
    <r>
      <rPr>
        <sz val="9"/>
        <color indexed="8"/>
        <rFont val="Calibri"/>
        <family val="2"/>
      </rPr>
      <t xml:space="preserve"> Patients age 13 years of age and older who were diagnosed with a new episode of alcohol or drug dependency during a visit in the first 11 months of the measurement period
</t>
    </r>
    <r>
      <rPr>
        <b/>
        <sz val="9"/>
        <color indexed="8"/>
        <rFont val="Calibri"/>
        <family val="2"/>
      </rPr>
      <t xml:space="preserve">Denominator Excluson </t>
    </r>
    <r>
      <rPr>
        <sz val="9"/>
        <color indexed="8"/>
        <rFont val="Calibri"/>
        <family val="2"/>
      </rPr>
      <t>-  Patients with a previous active diagnosis of alcohol or drug dependence in the 60 days prior to the first episode of alcohol or drug dependence</t>
    </r>
  </si>
  <si>
    <t>Group 3</t>
  </si>
  <si>
    <t>50v5</t>
  </si>
  <si>
    <t>Closing the Referral Loop:  Receipt of Specialist Report</t>
  </si>
  <si>
    <t>Percentage of patients with referrals, regardless of age, for which the referring provider receives a report from the provider to whom the patient was referred</t>
  </si>
  <si>
    <r>
      <rPr>
        <b/>
        <sz val="9"/>
        <color indexed="8"/>
        <rFont val="Calibri"/>
        <family val="2"/>
      </rPr>
      <t>Numerator</t>
    </r>
    <r>
      <rPr>
        <sz val="9"/>
        <color indexed="8"/>
        <rFont val="Calibri"/>
        <family val="2"/>
      </rPr>
      <t xml:space="preserve">- Number of patients with a referral, for which the referring provider received a report from the provider to whom the patient was referred
</t>
    </r>
    <r>
      <rPr>
        <b/>
        <sz val="9"/>
        <color indexed="8"/>
        <rFont val="Calibri"/>
        <family val="2"/>
      </rPr>
      <t>Denominator -</t>
    </r>
    <r>
      <rPr>
        <sz val="9"/>
        <color indexed="8"/>
        <rFont val="Calibri"/>
        <family val="2"/>
      </rPr>
      <t xml:space="preserve"> Number of patients, regardless of age, who were referred by one provider to another provider, and who had a visit during the measurement period
</t>
    </r>
    <r>
      <rPr>
        <b/>
        <sz val="9"/>
        <color indexed="8"/>
        <rFont val="Calibri"/>
        <family val="2"/>
      </rPr>
      <t>Denominator Exclusions</t>
    </r>
    <r>
      <rPr>
        <sz val="9"/>
        <color indexed="8"/>
        <rFont val="Calibri"/>
        <family val="2"/>
      </rPr>
      <t xml:space="preserve">  - None</t>
    </r>
  </si>
  <si>
    <t>124v5</t>
  </si>
  <si>
    <t>0032</t>
  </si>
  <si>
    <t>Cervical Cancer Screening</t>
  </si>
  <si>
    <t>Percentage of women 21-64 years of age who were screened for cervical cancer using either of the following criteria:
*  Women age 21-64 who had cervical cytology performed every 3 years
*  Women age 30-64 who had cervical cytology/human papillomavirus (HPV) co-testing performed every 5 years</t>
  </si>
  <si>
    <r>
      <rPr>
        <b/>
        <sz val="9"/>
        <color indexed="8"/>
        <rFont val="Calibri"/>
        <family val="2"/>
      </rPr>
      <t xml:space="preserve">Numerator </t>
    </r>
    <r>
      <rPr>
        <sz val="9"/>
        <color indexed="8"/>
        <rFont val="Calibri"/>
        <family val="2"/>
      </rPr>
      <t xml:space="preserve">- Women with one or more screenings for cervical cancer. Appropriate screenings are defined by any one of the following criteria:
- Cervical cytology performed during the measurement period or the two years prior to the measurement period for women who are at least 21 years old at the time of the test
 - Cervical cytology/human papillomavirus (HPV) co-testing performed during the measurement period or the four years prior to the measurement period for women who are at least 30 years old at the time of the test
</t>
    </r>
    <r>
      <rPr>
        <b/>
        <sz val="9"/>
        <color indexed="8"/>
        <rFont val="Calibri"/>
        <family val="2"/>
      </rPr>
      <t>Denominator -</t>
    </r>
    <r>
      <rPr>
        <sz val="9"/>
        <color indexed="8"/>
        <rFont val="Calibri"/>
        <family val="2"/>
      </rPr>
      <t xml:space="preserve"> Women 23-64 years of age with a visit during the measurement period
</t>
    </r>
    <r>
      <rPr>
        <b/>
        <sz val="9"/>
        <color indexed="8"/>
        <rFont val="Calibri"/>
        <family val="2"/>
      </rPr>
      <t>Denominator Exclusion</t>
    </r>
    <r>
      <rPr>
        <sz val="9"/>
        <color indexed="8"/>
        <rFont val="Calibri"/>
        <family val="2"/>
      </rPr>
      <t xml:space="preserve"> - Women who had a hysterectomy with no residual cervix</t>
    </r>
  </si>
  <si>
    <t>130v5</t>
  </si>
  <si>
    <t>0034</t>
  </si>
  <si>
    <t>Colorectal Cancer Screening</t>
  </si>
  <si>
    <t xml:space="preserve"> Percentage of adults 50-75 years of age who had appropriate screening for colorectal cancer.</t>
  </si>
  <si>
    <r>
      <rPr>
        <b/>
        <sz val="9"/>
        <color indexed="8"/>
        <rFont val="Calibri"/>
        <family val="2"/>
      </rPr>
      <t xml:space="preserve">Numerator </t>
    </r>
    <r>
      <rPr>
        <sz val="9"/>
        <color indexed="8"/>
        <rFont val="Calibri"/>
        <family val="2"/>
      </rPr>
      <t xml:space="preserve"> - Patients with one or more screenings for colorectal cancer. Appropriate screenings are defined by any one of the following criteria: 
- Fecal occult blood test (FOBT) during the measurement period 
- Flexible sigmoidoscopy during the measurement period or the four years prior to the measurement period 
- Colonoscopy during the measurement period or the nine years prior to the measurement period
</t>
    </r>
    <r>
      <rPr>
        <b/>
        <sz val="9"/>
        <color indexed="8"/>
        <rFont val="Calibri"/>
        <family val="2"/>
      </rPr>
      <t xml:space="preserve">Denominator </t>
    </r>
    <r>
      <rPr>
        <sz val="9"/>
        <color indexed="8"/>
        <rFont val="Calibri"/>
        <family val="2"/>
      </rPr>
      <t xml:space="preserve">- Patients 50-75 years of age with a visit during the measurement period
</t>
    </r>
    <r>
      <rPr>
        <b/>
        <sz val="9"/>
        <color indexed="8"/>
        <rFont val="Calibri"/>
        <family val="2"/>
      </rPr>
      <t xml:space="preserve">Denominator Exclusion </t>
    </r>
    <r>
      <rPr>
        <sz val="9"/>
        <color indexed="8"/>
        <rFont val="Calibri"/>
        <family val="2"/>
      </rPr>
      <t>- Patients with a diagnosis or past history of total colectomy or colorectal cancer</t>
    </r>
  </si>
  <si>
    <t>131v5</t>
  </si>
  <si>
    <t>0055</t>
  </si>
  <si>
    <t>Diabetes: Eye Exam</t>
  </si>
  <si>
    <t>Percentage of patients 18-75 years of age with diabetes who had a retinal or dilated eye exam by an eye care professional during the measurement period or a negative retinal exam (no evidence of retinopathy) in the 12 months prior to the measurement period</t>
  </si>
  <si>
    <r>
      <rPr>
        <b/>
        <sz val="9"/>
        <color indexed="8"/>
        <rFont val="Calibri"/>
        <family val="2"/>
      </rPr>
      <t>Numerator</t>
    </r>
    <r>
      <rPr>
        <sz val="9"/>
        <color indexed="8"/>
        <rFont val="Calibri"/>
        <family val="2"/>
      </rPr>
      <t xml:space="preserve"> - Patients with an eye screening for diabetic retinal disease. This includes diabetics who had one of the following:
A retinal or dilated eye exam by an eye care professional in the measurement period or a negative retinal exam (no evidence of retinopathy) by an eye care professional in the year prior to the measurement period
</t>
    </r>
    <r>
      <rPr>
        <b/>
        <sz val="9"/>
        <color indexed="8"/>
        <rFont val="Calibri"/>
        <family val="2"/>
      </rPr>
      <t xml:space="preserve">Denominator </t>
    </r>
    <r>
      <rPr>
        <sz val="9"/>
        <color indexed="8"/>
        <rFont val="Calibri"/>
        <family val="2"/>
      </rPr>
      <t xml:space="preserve">- Patients 18-75 years of age with diabetes with a visit during the measurement period
</t>
    </r>
    <r>
      <rPr>
        <b/>
        <sz val="9"/>
        <color indexed="8"/>
        <rFont val="Calibri"/>
        <family val="2"/>
      </rPr>
      <t xml:space="preserve">Denominator Exclusions </t>
    </r>
    <r>
      <rPr>
        <sz val="9"/>
        <color indexed="8"/>
        <rFont val="Calibri"/>
        <family val="2"/>
      </rPr>
      <t>- None</t>
    </r>
  </si>
  <si>
    <t>138v5</t>
  </si>
  <si>
    <t>0028</t>
  </si>
  <si>
    <t>Preventative Care and Screening: Tobacco Use: Screening and Cessation Intervention</t>
  </si>
  <si>
    <t>Percentage of patients aged 18 years and older who were screened for tobacco use one or more times within 24 months AND who received cessation counseling intervention if identified as a tobacco user</t>
  </si>
  <si>
    <r>
      <rPr>
        <b/>
        <sz val="9"/>
        <color indexed="8"/>
        <rFont val="Calibri"/>
        <family val="2"/>
      </rPr>
      <t>Numerator</t>
    </r>
    <r>
      <rPr>
        <sz val="9"/>
        <color indexed="8"/>
        <rFont val="Calibri"/>
        <family val="2"/>
      </rPr>
      <t xml:space="preserve"> -  Patients who were screened for tobacco use at least once within 24 months AND who received tobacco cessation intervention if identified as a tobacco user
</t>
    </r>
    <r>
      <rPr>
        <b/>
        <sz val="9"/>
        <color indexed="8"/>
        <rFont val="Calibri"/>
        <family val="2"/>
      </rPr>
      <t>Denominator</t>
    </r>
    <r>
      <rPr>
        <sz val="9"/>
        <color indexed="8"/>
        <rFont val="Calibri"/>
        <family val="2"/>
      </rPr>
      <t xml:space="preserve"> - All patients aged 18 years and older seen for at least two visits or at least one preventive visit during the measurement period
</t>
    </r>
    <r>
      <rPr>
        <b/>
        <sz val="9"/>
        <color indexed="8"/>
        <rFont val="Calibri"/>
        <family val="2"/>
      </rPr>
      <t>Denominator Exception</t>
    </r>
    <r>
      <rPr>
        <sz val="9"/>
        <color indexed="8"/>
        <rFont val="Calibri"/>
        <family val="2"/>
      </rPr>
      <t xml:space="preserve"> - Documentation of medical reason(s) for not screening for tobacco use (eg, limited life expectancy, other medical reason)</t>
    </r>
  </si>
  <si>
    <t>166v6</t>
  </si>
  <si>
    <t>0052</t>
  </si>
  <si>
    <t>Use of Imaging Studies for Low Back Pain</t>
  </si>
  <si>
    <t>Percentage of patients 18-50 years of age with a diagnosis of low back pain who did not have an imaging study (plain X-ray, MRI, CT scan) within 28 days of the diagnosis.</t>
  </si>
  <si>
    <r>
      <rPr>
        <b/>
        <sz val="9"/>
        <color indexed="8"/>
        <rFont val="Calibri"/>
        <family val="2"/>
      </rPr>
      <t xml:space="preserve">Numerator </t>
    </r>
    <r>
      <rPr>
        <sz val="9"/>
        <color indexed="8"/>
        <rFont val="Calibri"/>
        <family val="2"/>
      </rPr>
      <t xml:space="preserve">- Patients without an imaging study conducted on the date of the outpatient or emergency department visit or in the 28 days following the outpatient or emergency department visit
</t>
    </r>
    <r>
      <rPr>
        <b/>
        <sz val="9"/>
        <color indexed="8"/>
        <rFont val="Calibri"/>
        <family val="2"/>
      </rPr>
      <t>Denominator</t>
    </r>
    <r>
      <rPr>
        <sz val="9"/>
        <color indexed="8"/>
        <rFont val="Calibri"/>
        <family val="2"/>
      </rPr>
      <t xml:space="preserve"> - Patients 18-50 years of age with a diagnosis of low back pain during an outpatient or emergency department visit
</t>
    </r>
    <r>
      <rPr>
        <b/>
        <sz val="9"/>
        <color indexed="8"/>
        <rFont val="Calibri"/>
        <family val="2"/>
      </rPr>
      <t xml:space="preserve">Denominator Exclusions </t>
    </r>
    <r>
      <rPr>
        <sz val="9"/>
        <color indexed="8"/>
        <rFont val="Calibri"/>
        <family val="2"/>
      </rPr>
      <t>- Exclude patients with a diagnosis of cancer any time in their history or patients with a diagnosis of recent trauma, IV drug abuse, or neurologic impairment during the 12-month period prior to through the 28 days after the outpatient or emergency department visit.
Exclude patients with a diagnosis of low back pain within the 180 days prior to the outpatient or emergency department visit.</t>
    </r>
  </si>
  <si>
    <t>125v5</t>
  </si>
  <si>
    <t>Breast Cancer Screening</t>
  </si>
  <si>
    <t>Percentage of women 50-74 years of age who had a mammogram to screen for breast cancer</t>
  </si>
  <si>
    <r>
      <rPr>
        <b/>
        <sz val="9"/>
        <color indexed="8"/>
        <rFont val="Calibri"/>
        <family val="2"/>
      </rPr>
      <t>Numerator</t>
    </r>
    <r>
      <rPr>
        <sz val="9"/>
        <color indexed="8"/>
        <rFont val="Calibri"/>
        <family val="2"/>
      </rPr>
      <t xml:space="preserve"> - Women with one or more mammograms during the measurement period or the 15 months prior to the measurement period
</t>
    </r>
    <r>
      <rPr>
        <b/>
        <sz val="9"/>
        <color indexed="8"/>
        <rFont val="Calibri"/>
        <family val="2"/>
      </rPr>
      <t>Denominator</t>
    </r>
    <r>
      <rPr>
        <sz val="9"/>
        <color indexed="8"/>
        <rFont val="Calibri"/>
        <family val="2"/>
      </rPr>
      <t xml:space="preserve"> - Women 51-74 years of age with a visit during the measurement period
</t>
    </r>
    <r>
      <rPr>
        <b/>
        <sz val="9"/>
        <color indexed="8"/>
        <rFont val="Calibri"/>
        <family val="2"/>
      </rPr>
      <t xml:space="preserve">Denominator Exclusions </t>
    </r>
    <r>
      <rPr>
        <sz val="9"/>
        <color indexed="8"/>
        <rFont val="Calibri"/>
        <family val="2"/>
      </rPr>
      <t>- Women who had a bilateral mastectomy or who have a history of a bilateral mastectomy or for whom there is evidence of a right and a left unilateral mastectomy</t>
    </r>
  </si>
  <si>
    <t>Actual Performance</t>
  </si>
  <si>
    <t xml:space="preserve">Numerator </t>
  </si>
  <si>
    <t>Denominator</t>
  </si>
  <si>
    <t>X</t>
  </si>
  <si>
    <t>AWV</t>
  </si>
  <si>
    <t>Measure Selection (place X)</t>
  </si>
  <si>
    <t>Task</t>
  </si>
  <si>
    <t>Enter numerator and denominator information from your eCQM report for all applicable measures</t>
  </si>
  <si>
    <t xml:space="preserve">Based on the data entered in column g and h, the rest of the spreadsheet is formula driven and will automatically calculate </t>
  </si>
  <si>
    <t>See yellow highlight</t>
  </si>
  <si>
    <t>data in blue font represents formula; no entry required</t>
  </si>
  <si>
    <t>Based on the results, prioritize the measures that are falling below the 50% benchmark</t>
  </si>
  <si>
    <t>Begin working of process improvement to improve performance</t>
  </si>
  <si>
    <t>Notes</t>
  </si>
  <si>
    <t>Low performance could be the result of 1) incorrect or missing documentation (need to ask your vendor for tip sheets on how each measure needs to be recorded in your EMR, 2) missing procedure/screening (need to meet with your staff to see how you can improve quality for a particular measure 3) report mapping/EMR configuration - vendor assistance will be required 4) any combination of the 3 items noted above</t>
  </si>
  <si>
    <t>Enter an X in column P to flag which of the 9 measures you  plan to submit to CMS.  Note, CMS encourages you to submit data for all 14 eCQMs (or as many eCQMs as your vendor has built and configured).</t>
  </si>
  <si>
    <t xml:space="preserve">Be strategic and intentionally in priortizing measures, knowing that the goal is to get all measures above the 50% threshold in order to keep a portion of your PBIP. </t>
  </si>
  <si>
    <t>(All)</t>
  </si>
  <si>
    <t>Column Labels</t>
  </si>
  <si>
    <t>#DIV/0!</t>
  </si>
  <si>
    <t>Grand Total</t>
  </si>
  <si>
    <t>Count of Meet 50% Benchmark</t>
  </si>
  <si>
    <t>Row Labels</t>
  </si>
  <si>
    <t>Count of Meet 80% benchmark</t>
  </si>
  <si>
    <t># Measures Needed to Reach 80% Benchmark Requirement</t>
  </si>
  <si>
    <t>CPC+ Goal - need 6 "passes" to  meet 80% benchmark to keep full amount of PBIP related to eCQMs</t>
  </si>
  <si>
    <t>CPC+ Goal - need 9 "passes" to meet 50% benchmark to keep a portion of the PBIP related to eCQMs</t>
  </si>
  <si>
    <t></t>
  </si>
  <si>
    <t></t>
  </si>
  <si>
    <t>[A]</t>
  </si>
  <si>
    <t></t>
  </si>
  <si>
    <t>Performance Based Incentive Payment Component Calculation:</t>
  </si>
  <si>
    <t></t>
  </si>
  <si>
    <t>Group</t>
  </si>
  <si>
    <t>Group 1</t>
  </si>
  <si>
    <t>Performance Benchmark
30th Percentile</t>
  </si>
  <si>
    <t>Numerator Required to Meet 30% Threshold</t>
  </si>
  <si>
    <t>Meet 70% benchmark</t>
  </si>
  <si>
    <t>Numerator Required to Meet 70% Threshold</t>
  </si>
  <si>
    <t>Performance Benchmark
70th Percentile</t>
  </si>
  <si>
    <t>Meet 30% Benchmark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</si>
</sst>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9"/>
      <color indexed="8"/>
      <name val="Calibri"/>
      <family val="2"/>
    </font>
    <font>
      <b/>
      <sz val="9"/>
      <color indexed="8"/>
      <name val="Calibri"/>
      <family val="2"/>
    </font>
    <font>
      <sz val="11"/>
      <color theme="1"/>
      <name val="Calibri"/>
      <family val="2"/>
      <scheme val="minor"/>
    </font>
    <font>
      <b/>
      <sz val="11"/>
      <color theme="1"/>
      <name val="Calibri"/>
      <family val="2"/>
      <scheme val="minor"/>
    </font>
    <font>
      <b/>
      <sz val="12"/>
      <color theme="1"/>
      <name val="Calibri"/>
      <family val="2"/>
      <scheme val="minor"/>
    </font>
    <font>
      <sz val="9"/>
      <color theme="1"/>
      <name val="Calibri"/>
      <family val="2"/>
      <scheme val="minor"/>
    </font>
    <font>
      <sz val="9"/>
      <color rgb="FF1A1A1A"/>
      <name val="Calibri"/>
      <family val="2"/>
      <scheme val="minor"/>
    </font>
    <font>
      <sz val="12"/>
      <color theme="1"/>
      <name val="Calibri"/>
      <family val="2"/>
      <scheme val="minor"/>
    </font>
    <font>
      <sz val="12"/>
      <color rgb="FF0000FF"/>
      <name val="Calibri"/>
      <family val="2"/>
      <scheme val="minor"/>
    </font>
    <font>
      <sz val="11"/>
      <color rgb="FF0000FF"/>
      <name val="Calibri"/>
      <family val="2"/>
      <scheme val="minor"/>
    </font>
    <font>
      <sz val="18"/>
      <color rgb="FFFF0000"/>
      <name val="Wingdings"/>
      <charset val="2"/>
    </font>
    <font>
      <sz val="16"/>
      <color rgb="FFFF0000"/>
      <name val="Wingdings"/>
      <charset val="2"/>
    </font>
    <font>
      <b/>
      <sz val="11"/>
      <color rgb="FF0000FF"/>
      <name val="Calibri"/>
      <family val="2"/>
      <scheme val="minor"/>
    </font>
    <font>
      <b/>
      <sz val="16"/>
      <color rgb="FFFF0000"/>
      <name val="Wingdings"/>
      <charset val="2"/>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rgb="FFFF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theme="5" tint="-0.24994659260841701"/>
      </top>
      <bottom style="thin">
        <color indexed="64"/>
      </bottom>
      <diagonal/>
    </border>
    <border>
      <left style="thin">
        <color indexed="64"/>
      </left>
      <right style="thin">
        <color indexed="64"/>
      </right>
      <top style="thin">
        <color indexed="64"/>
      </top>
      <bottom style="double">
        <color theme="5" tint="-0.24994659260841701"/>
      </bottom>
      <diagonal/>
    </border>
    <border>
      <left style="thin">
        <color indexed="64"/>
      </left>
      <right style="thin">
        <color indexed="64"/>
      </right>
      <top style="double">
        <color theme="3" tint="-0.24994659260841701"/>
      </top>
      <bottom style="thin">
        <color indexed="64"/>
      </bottom>
      <diagonal/>
    </border>
    <border>
      <left style="thin">
        <color indexed="64"/>
      </left>
      <right style="thin">
        <color indexed="64"/>
      </right>
      <top style="thin">
        <color indexed="64"/>
      </top>
      <bottom style="double">
        <color theme="3" tint="-0.24994659260841701"/>
      </bottom>
      <diagonal/>
    </border>
    <border>
      <left style="double">
        <color theme="5" tint="-0.24994659260841701"/>
      </left>
      <right style="thin">
        <color indexed="64"/>
      </right>
      <top style="double">
        <color theme="5" tint="-0.24994659260841701"/>
      </top>
      <bottom style="thin">
        <color indexed="64"/>
      </bottom>
      <diagonal/>
    </border>
    <border>
      <left style="double">
        <color theme="5" tint="-0.24994659260841701"/>
      </left>
      <right style="thin">
        <color indexed="64"/>
      </right>
      <top style="thin">
        <color indexed="64"/>
      </top>
      <bottom style="thin">
        <color indexed="64"/>
      </bottom>
      <diagonal/>
    </border>
    <border>
      <left style="double">
        <color theme="5" tint="-0.24994659260841701"/>
      </left>
      <right style="thin">
        <color indexed="64"/>
      </right>
      <top style="thin">
        <color indexed="64"/>
      </top>
      <bottom style="double">
        <color theme="5" tint="-0.24994659260841701"/>
      </bottom>
      <diagonal/>
    </border>
    <border>
      <left style="double">
        <color theme="9" tint="-0.24994659260841701"/>
      </left>
      <right style="thin">
        <color indexed="64"/>
      </right>
      <top style="double">
        <color theme="9" tint="-0.24994659260841701"/>
      </top>
      <bottom style="thin">
        <color indexed="64"/>
      </bottom>
      <diagonal/>
    </border>
    <border>
      <left style="double">
        <color theme="9" tint="-0.24994659260841701"/>
      </left>
      <right style="thin">
        <color indexed="64"/>
      </right>
      <top style="thin">
        <color indexed="64"/>
      </top>
      <bottom style="thin">
        <color indexed="64"/>
      </bottom>
      <diagonal/>
    </border>
    <border>
      <left style="double">
        <color theme="9" tint="-0.24994659260841701"/>
      </left>
      <right style="thin">
        <color indexed="64"/>
      </right>
      <top style="thin">
        <color indexed="64"/>
      </top>
      <bottom style="double">
        <color theme="9" tint="-0.24994659260841701"/>
      </bottom>
      <diagonal/>
    </border>
    <border>
      <left style="double">
        <color theme="3" tint="-0.24994659260841701"/>
      </left>
      <right style="thin">
        <color indexed="64"/>
      </right>
      <top style="double">
        <color theme="3" tint="-0.24994659260841701"/>
      </top>
      <bottom style="thin">
        <color indexed="64"/>
      </bottom>
      <diagonal/>
    </border>
    <border>
      <left style="double">
        <color theme="3" tint="-0.24994659260841701"/>
      </left>
      <right style="thin">
        <color indexed="64"/>
      </right>
      <top style="thin">
        <color indexed="64"/>
      </top>
      <bottom style="thin">
        <color indexed="64"/>
      </bottom>
      <diagonal/>
    </border>
    <border>
      <left style="double">
        <color theme="3" tint="-0.24994659260841701"/>
      </left>
      <right style="thin">
        <color indexed="64"/>
      </right>
      <top style="thin">
        <color indexed="64"/>
      </top>
      <bottom style="double">
        <color theme="3" tint="-0.24994659260841701"/>
      </bottom>
      <diagonal/>
    </border>
    <border>
      <left style="double">
        <color theme="9" tint="-0.2499465926084170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theme="9" tint="-0.24994659260841701"/>
      </top>
      <bottom/>
      <diagonal/>
    </border>
    <border>
      <left/>
      <right style="thin">
        <color indexed="64"/>
      </right>
      <top style="double">
        <color theme="5" tint="-0.24994659260841701"/>
      </top>
      <bottom style="thin">
        <color indexed="64"/>
      </bottom>
      <diagonal/>
    </border>
    <border>
      <left/>
      <right style="thin">
        <color indexed="64"/>
      </right>
      <top style="thin">
        <color indexed="64"/>
      </top>
      <bottom style="thin">
        <color indexed="64"/>
      </bottom>
      <diagonal/>
    </border>
    <border>
      <left/>
      <right style="thin">
        <color indexed="64"/>
      </right>
      <top style="double">
        <color theme="9" tint="-0.24994659260841701"/>
      </top>
      <bottom/>
      <diagonal/>
    </border>
    <border>
      <left/>
      <right style="thin">
        <color indexed="64"/>
      </right>
      <top style="double">
        <color theme="3" tint="-0.24994659260841701"/>
      </top>
      <bottom style="thin">
        <color indexed="64"/>
      </bottom>
      <diagonal/>
    </border>
  </borders>
  <cellStyleXfs count="2">
    <xf numFmtId="0" fontId="0" fillId="0" borderId="0"/>
    <xf numFmtId="9" fontId="3" fillId="0" borderId="0" applyFont="0" applyFill="0" applyBorder="0" applyAlignment="0" applyProtection="0"/>
  </cellStyleXfs>
  <cellXfs count="89">
    <xf numFmtId="0" fontId="0" fillId="0" borderId="0" xfId="0"/>
    <xf numFmtId="0" fontId="0" fillId="0" borderId="0" xfId="0" applyAlignment="1">
      <alignment horizontal="center" vertical="top"/>
    </xf>
    <xf numFmtId="0" fontId="0" fillId="0" borderId="0" xfId="0" applyAlignment="1">
      <alignment vertical="top"/>
    </xf>
    <xf numFmtId="0" fontId="0" fillId="3" borderId="1" xfId="0" applyFill="1" applyBorder="1" applyAlignment="1">
      <alignment horizontal="center" vertical="top"/>
    </xf>
    <xf numFmtId="0" fontId="0" fillId="3" borderId="1" xfId="0" quotePrefix="1" applyFill="1" applyBorder="1" applyAlignment="1">
      <alignment horizontal="center" vertical="top"/>
    </xf>
    <xf numFmtId="0" fontId="0" fillId="3" borderId="1" xfId="0" applyFill="1" applyBorder="1" applyAlignment="1">
      <alignment vertical="top" wrapText="1"/>
    </xf>
    <xf numFmtId="0" fontId="6" fillId="3" borderId="1" xfId="0" applyFont="1" applyFill="1" applyBorder="1" applyAlignment="1">
      <alignment vertical="top" wrapText="1"/>
    </xf>
    <xf numFmtId="0" fontId="6" fillId="3" borderId="4" xfId="0" applyFont="1" applyFill="1" applyBorder="1" applyAlignment="1">
      <alignment vertical="top" wrapText="1"/>
    </xf>
    <xf numFmtId="0" fontId="0" fillId="3" borderId="6" xfId="0" applyFill="1" applyBorder="1" applyAlignment="1">
      <alignment horizontal="center" vertical="top"/>
    </xf>
    <xf numFmtId="0" fontId="0" fillId="3" borderId="6" xfId="0" quotePrefix="1" applyFill="1" applyBorder="1" applyAlignment="1">
      <alignment horizontal="center" vertical="top"/>
    </xf>
    <xf numFmtId="0" fontId="0" fillId="3" borderId="6" xfId="0" applyFill="1" applyBorder="1" applyAlignment="1">
      <alignment vertical="top" wrapText="1"/>
    </xf>
    <xf numFmtId="0" fontId="6" fillId="4" borderId="1" xfId="0" applyFont="1" applyFill="1" applyBorder="1" applyAlignment="1">
      <alignment vertical="top" wrapText="1"/>
    </xf>
    <xf numFmtId="0" fontId="6" fillId="4" borderId="1" xfId="0" applyFont="1" applyFill="1" applyBorder="1" applyAlignment="1">
      <alignment wrapText="1"/>
    </xf>
    <xf numFmtId="0" fontId="0" fillId="4" borderId="1" xfId="0" applyFill="1" applyBorder="1" applyAlignment="1">
      <alignment horizontal="center" vertical="top"/>
    </xf>
    <xf numFmtId="0" fontId="0" fillId="4" borderId="1" xfId="0" applyFill="1" applyBorder="1" applyAlignment="1">
      <alignment vertical="top" wrapText="1"/>
    </xf>
    <xf numFmtId="0" fontId="0" fillId="4" borderId="1" xfId="0" quotePrefix="1" applyFill="1" applyBorder="1" applyAlignment="1">
      <alignment horizontal="center" vertical="top"/>
    </xf>
    <xf numFmtId="0" fontId="0" fillId="5" borderId="7" xfId="0" applyFill="1" applyBorder="1" applyAlignment="1">
      <alignment horizontal="center" vertical="top"/>
    </xf>
    <xf numFmtId="0" fontId="0" fillId="5" borderId="7" xfId="0" applyFill="1" applyBorder="1" applyAlignment="1">
      <alignment vertical="top" wrapText="1"/>
    </xf>
    <xf numFmtId="0" fontId="7" fillId="5" borderId="1" xfId="0" applyFont="1" applyFill="1" applyBorder="1" applyAlignment="1">
      <alignment vertical="top" wrapText="1"/>
    </xf>
    <xf numFmtId="0" fontId="6" fillId="5" borderId="1" xfId="0" applyFont="1" applyFill="1" applyBorder="1" applyAlignment="1">
      <alignment vertical="top" wrapText="1"/>
    </xf>
    <xf numFmtId="0" fontId="0" fillId="5" borderId="1" xfId="0" applyFill="1" applyBorder="1" applyAlignment="1">
      <alignment horizontal="center" vertical="top"/>
    </xf>
    <xf numFmtId="0" fontId="0" fillId="5" borderId="1" xfId="0" quotePrefix="1" applyFill="1" applyBorder="1" applyAlignment="1">
      <alignment horizontal="center" vertical="top"/>
    </xf>
    <xf numFmtId="0" fontId="0" fillId="5" borderId="1" xfId="0" applyFill="1" applyBorder="1" applyAlignment="1">
      <alignment vertical="top" wrapText="1"/>
    </xf>
    <xf numFmtId="0" fontId="0" fillId="5" borderId="8" xfId="0" applyFill="1" applyBorder="1" applyAlignment="1">
      <alignment horizontal="center" vertical="top"/>
    </xf>
    <xf numFmtId="0" fontId="0" fillId="5" borderId="8" xfId="0" applyFill="1" applyBorder="1" applyAlignment="1">
      <alignment vertical="top" wrapText="1"/>
    </xf>
    <xf numFmtId="0" fontId="5" fillId="6" borderId="2" xfId="0" applyFont="1" applyFill="1" applyBorder="1" applyAlignment="1">
      <alignment horizontal="center" vertical="center" textRotation="90"/>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8" fillId="8" borderId="1" xfId="0"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0" fontId="9" fillId="0" borderId="1" xfId="0" applyFont="1" applyBorder="1" applyAlignment="1">
      <alignment horizontal="center" vertical="center"/>
    </xf>
    <xf numFmtId="10" fontId="9" fillId="0" borderId="1" xfId="1" applyNumberFormat="1" applyFont="1" applyFill="1" applyBorder="1" applyAlignment="1">
      <alignment horizontal="center" vertical="center"/>
    </xf>
    <xf numFmtId="0" fontId="0" fillId="8" borderId="1" xfId="0" applyFill="1" applyBorder="1" applyAlignment="1">
      <alignment horizontal="center" vertical="center"/>
    </xf>
    <xf numFmtId="0" fontId="0" fillId="0" borderId="0" xfId="0" applyAlignment="1">
      <alignment horizontal="left" vertical="top"/>
    </xf>
    <xf numFmtId="0" fontId="0" fillId="0" borderId="0" xfId="0" applyAlignment="1">
      <alignment horizontal="left" vertical="top" wrapText="1"/>
    </xf>
    <xf numFmtId="0" fontId="0" fillId="0" borderId="1" xfId="0" applyBorder="1" applyAlignment="1">
      <alignment horizontal="left" vertical="top" wrapText="1"/>
    </xf>
    <xf numFmtId="0" fontId="0" fillId="8" borderId="1" xfId="0" applyFill="1" applyBorder="1" applyAlignment="1">
      <alignment horizontal="left" vertical="top" wrapText="1"/>
    </xf>
    <xf numFmtId="0" fontId="10" fillId="0" borderId="1" xfId="0" applyFont="1" applyBorder="1" applyAlignment="1">
      <alignment horizontal="left" vertical="top" wrapText="1"/>
    </xf>
    <xf numFmtId="0" fontId="0" fillId="0" borderId="1" xfId="0"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4" fontId="9" fillId="0" borderId="1" xfId="0" applyNumberFormat="1" applyFont="1" applyBorder="1" applyAlignment="1">
      <alignment horizontal="center" vertical="center"/>
    </xf>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center"/>
    </xf>
    <xf numFmtId="0" fontId="11" fillId="0" borderId="0" xfId="0" applyFont="1" applyAlignment="1">
      <alignment horizontal="right"/>
    </xf>
    <xf numFmtId="0" fontId="12" fillId="0" borderId="0" xfId="0" applyFont="1"/>
    <xf numFmtId="0" fontId="11" fillId="0" borderId="0" xfId="0" applyFont="1"/>
    <xf numFmtId="0" fontId="13" fillId="0" borderId="0" xfId="0" applyFont="1"/>
    <xf numFmtId="0" fontId="4" fillId="0" borderId="0" xfId="0" applyFont="1"/>
    <xf numFmtId="0" fontId="5" fillId="2" borderId="21" xfId="0" applyFont="1" applyFill="1" applyBorder="1" applyAlignment="1">
      <alignment horizontal="center" vertical="center" textRotation="90"/>
    </xf>
    <xf numFmtId="0" fontId="5" fillId="2" borderId="22" xfId="0" applyFont="1" applyFill="1" applyBorder="1" applyAlignment="1">
      <alignment horizontal="center" vertical="center" textRotation="90"/>
    </xf>
    <xf numFmtId="0" fontId="5" fillId="6" borderId="23" xfId="0" applyFont="1" applyFill="1" applyBorder="1" applyAlignment="1">
      <alignment horizontal="center" vertical="center" textRotation="90"/>
    </xf>
    <xf numFmtId="0" fontId="5" fillId="7" borderId="24" xfId="0" applyFont="1" applyFill="1" applyBorder="1" applyAlignment="1">
      <alignment horizontal="center" vertical="center" textRotation="90"/>
    </xf>
    <xf numFmtId="0" fontId="0" fillId="0" borderId="0" xfId="0" applyAlignment="1">
      <alignment horizontal="left" indent="1"/>
    </xf>
    <xf numFmtId="0" fontId="14" fillId="0" borderId="0" xfId="0" applyFont="1" applyAlignment="1">
      <alignment horizontal="right"/>
    </xf>
    <xf numFmtId="0" fontId="0" fillId="4" borderId="20" xfId="0" applyFill="1" applyBorder="1" applyAlignment="1">
      <alignment vertical="top" wrapText="1"/>
    </xf>
    <xf numFmtId="0" fontId="0" fillId="4" borderId="4" xfId="0" applyFill="1" applyBorder="1" applyAlignment="1">
      <alignment vertical="top" wrapText="1"/>
    </xf>
    <xf numFmtId="0" fontId="5" fillId="7" borderId="15" xfId="0" applyFont="1" applyFill="1" applyBorder="1" applyAlignment="1">
      <alignment horizontal="center" vertical="center" textRotation="90"/>
    </xf>
    <xf numFmtId="0" fontId="5" fillId="7" borderId="16" xfId="0" applyFont="1" applyFill="1" applyBorder="1" applyAlignment="1">
      <alignment horizontal="center" vertical="center" textRotation="90"/>
    </xf>
    <xf numFmtId="0" fontId="5" fillId="7" borderId="17" xfId="0" applyFont="1" applyFill="1" applyBorder="1" applyAlignment="1">
      <alignment horizontal="center" vertical="center" textRotation="90"/>
    </xf>
    <xf numFmtId="0" fontId="6" fillId="4" borderId="4" xfId="0" applyFont="1" applyFill="1" applyBorder="1" applyAlignment="1">
      <alignment horizontal="left" vertical="top" wrapText="1"/>
    </xf>
    <xf numFmtId="0" fontId="6" fillId="4" borderId="19" xfId="0" applyFont="1" applyFill="1" applyBorder="1" applyAlignment="1">
      <alignment horizontal="left" vertical="top" wrapText="1"/>
    </xf>
    <xf numFmtId="0" fontId="0" fillId="4" borderId="20" xfId="0" quotePrefix="1" applyFill="1" applyBorder="1" applyAlignment="1">
      <alignment horizontal="center" vertical="top"/>
    </xf>
    <xf numFmtId="0" fontId="0" fillId="4" borderId="19" xfId="0" quotePrefix="1" applyFill="1" applyBorder="1" applyAlignment="1">
      <alignment horizontal="center" vertical="top"/>
    </xf>
    <xf numFmtId="0" fontId="0" fillId="4" borderId="20" xfId="0" applyFill="1" applyBorder="1" applyAlignment="1">
      <alignment horizontal="center" vertical="top"/>
    </xf>
    <xf numFmtId="0" fontId="0" fillId="4" borderId="19" xfId="0" applyFill="1" applyBorder="1" applyAlignment="1">
      <alignment horizontal="center" vertical="top"/>
    </xf>
    <xf numFmtId="0" fontId="0" fillId="4" borderId="4" xfId="0" quotePrefix="1" applyFill="1" applyBorder="1" applyAlignment="1">
      <alignment horizontal="center" vertical="top"/>
    </xf>
    <xf numFmtId="0" fontId="0" fillId="4" borderId="3" xfId="0" quotePrefix="1" applyFill="1" applyBorder="1" applyAlignment="1">
      <alignment horizontal="center" vertical="top"/>
    </xf>
    <xf numFmtId="0" fontId="0" fillId="4" borderId="4" xfId="0" applyFill="1" applyBorder="1" applyAlignment="1">
      <alignment horizontal="center" vertical="top"/>
    </xf>
    <xf numFmtId="0" fontId="0" fillId="4" borderId="3" xfId="0" applyFill="1" applyBorder="1" applyAlignment="1">
      <alignment horizontal="center" vertical="top"/>
    </xf>
    <xf numFmtId="0" fontId="5" fillId="2" borderId="9" xfId="0" applyFont="1" applyFill="1" applyBorder="1" applyAlignment="1">
      <alignment horizontal="center" vertical="center" textRotation="90"/>
    </xf>
    <xf numFmtId="0" fontId="5" fillId="2" borderId="10" xfId="0" applyFont="1" applyFill="1" applyBorder="1" applyAlignment="1">
      <alignment horizontal="center" vertical="center" textRotation="90"/>
    </xf>
    <xf numFmtId="0" fontId="5" fillId="2" borderId="11" xfId="0" applyFont="1" applyFill="1" applyBorder="1" applyAlignment="1">
      <alignment horizontal="center" vertical="center" textRotation="90"/>
    </xf>
    <xf numFmtId="0" fontId="5" fillId="6" borderId="12" xfId="0" applyFont="1" applyFill="1" applyBorder="1" applyAlignment="1">
      <alignment horizontal="center" vertical="center" textRotation="90"/>
    </xf>
    <xf numFmtId="0" fontId="5" fillId="6" borderId="18" xfId="0" applyFont="1" applyFill="1" applyBorder="1" applyAlignment="1">
      <alignment horizontal="center" vertical="center" textRotation="90"/>
    </xf>
    <xf numFmtId="0" fontId="5" fillId="6" borderId="13" xfId="0" applyFont="1" applyFill="1" applyBorder="1" applyAlignment="1">
      <alignment horizontal="center" vertical="center" textRotation="90"/>
    </xf>
    <xf numFmtId="0" fontId="5" fillId="6" borderId="14" xfId="0" applyFont="1" applyFill="1" applyBorder="1" applyAlignment="1">
      <alignment horizontal="center" vertical="center" textRotation="90"/>
    </xf>
    <xf numFmtId="0" fontId="0" fillId="8" borderId="1" xfId="0"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4" fillId="2" borderId="5" xfId="0" applyFont="1" applyFill="1" applyBorder="1" applyAlignment="1">
      <alignment horizontal="center" vertical="center"/>
    </xf>
    <xf numFmtId="0" fontId="4" fillId="2" borderId="5" xfId="0" applyFont="1" applyFill="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vertical="center"/>
    </xf>
    <xf numFmtId="0" fontId="0" fillId="0" borderId="0" xfId="0" applyAlignment="1">
      <alignment vertical="center"/>
    </xf>
  </cellXfs>
  <cellStyles count="2">
    <cellStyle name="Normal" xfId="0" builtinId="0"/>
    <cellStyle name="Percent" xfId="1" builtinId="5"/>
  </cellStyles>
  <dxfs count="0"/>
  <tableStyles count="0" defaultTableStyle="TableStyleMedium9" defaultPivotStyle="PivotStyleLight16"/>
  <colors>
    <mruColors>
      <color rgb="FF0000FF"/>
      <color rgb="FFFF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57149</xdr:colOff>
      <xdr:row>1</xdr:row>
      <xdr:rowOff>114300</xdr:rowOff>
    </xdr:from>
    <xdr:to>
      <xdr:col>12</xdr:col>
      <xdr:colOff>333374</xdr:colOff>
      <xdr:row>17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915399" y="304800"/>
          <a:ext cx="3933825" cy="3162300"/>
        </a:xfrm>
        <a:prstGeom prst="rect">
          <a:avLst/>
        </a:prstGeom>
        <a:solidFill>
          <a:schemeClr val="lt1"/>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Instructions:</a:t>
          </a:r>
        </a:p>
        <a:p>
          <a:endParaRPr lang="en-US" sz="1100"/>
        </a:p>
        <a:p>
          <a:r>
            <a:rPr lang="en-US" sz="1600">
              <a:solidFill>
                <a:srgbClr val="FF0000"/>
              </a:solidFill>
              <a:sym typeface="Wingdings"/>
            </a:rPr>
            <a:t></a:t>
          </a:r>
          <a:r>
            <a:rPr lang="en-US" sz="1600">
              <a:solidFill>
                <a:srgbClr val="FF0000"/>
              </a:solidFill>
            </a:rPr>
            <a:t>  </a:t>
          </a:r>
          <a:r>
            <a:rPr lang="en-US" sz="1100"/>
            <a:t>Under</a:t>
          </a:r>
          <a:r>
            <a:rPr lang="en-US" sz="1100" baseline="0"/>
            <a:t> measure selection </a:t>
          </a:r>
          <a:r>
            <a:rPr lang="en-US" sz="1100" b="1" baseline="0">
              <a:solidFill>
                <a:srgbClr val="0000FF"/>
              </a:solidFill>
            </a:rPr>
            <a:t>[A] </a:t>
          </a:r>
          <a:r>
            <a:rPr lang="en-US" sz="1100" b="1" baseline="0">
              <a:solidFill>
                <a:srgbClr val="FF0000"/>
              </a:solidFill>
            </a:rPr>
            <a:t>, </a:t>
          </a:r>
          <a:r>
            <a:rPr lang="en-US" sz="1100" baseline="0"/>
            <a:t>check off  "x" and press ok</a:t>
          </a:r>
          <a:endParaRPr lang="en-US" sz="1100"/>
        </a:p>
        <a:p>
          <a:endParaRPr lang="en-US" sz="1100"/>
        </a:p>
        <a:p>
          <a:r>
            <a:rPr lang="en-US" sz="1600">
              <a:solidFill>
                <a:srgbClr val="FF0000"/>
              </a:solidFill>
              <a:sym typeface="Wingdings"/>
            </a:rPr>
            <a:t></a:t>
          </a:r>
          <a:r>
            <a:rPr lang="en-US" sz="1100"/>
            <a:t> Right</a:t>
          </a:r>
          <a:r>
            <a:rPr lang="en-US" sz="1100" baseline="0"/>
            <a:t> click in the pivot table box.  Pop up will open. Select refresh.  The table will auto refresh based on the data you entered on the "compare" tab.</a:t>
          </a:r>
        </a:p>
        <a:p>
          <a:endParaRPr lang="en-US" sz="1100" baseline="0"/>
        </a:p>
        <a:p>
          <a:r>
            <a:rPr lang="en-US" sz="1600" baseline="0">
              <a:solidFill>
                <a:srgbClr val="FF0000"/>
              </a:solidFill>
              <a:sym typeface="Wingdings"/>
            </a:rPr>
            <a:t></a:t>
          </a:r>
          <a:r>
            <a:rPr lang="en-US" sz="1100" baseline="0"/>
            <a:t>  In the pass column, enter the minimum # of measures needed to meet the benchark - 9 for 50% and 6 for 80% - see example below.  Subtract goal from actual to get the number of measures you need to meet the goal.</a:t>
          </a:r>
        </a:p>
        <a:p>
          <a:endParaRPr lang="en-US" sz="1100" baseline="0"/>
        </a:p>
        <a:p>
          <a:r>
            <a:rPr lang="en-US" sz="1600" b="1" baseline="0">
              <a:solidFill>
                <a:srgbClr val="FF0000"/>
              </a:solidFill>
              <a:latin typeface="+mn-lt"/>
              <a:sym typeface="Wingdings"/>
            </a:rPr>
            <a:t></a:t>
          </a:r>
          <a:r>
            <a:rPr lang="en-US" sz="1600" b="1" baseline="0">
              <a:solidFill>
                <a:srgbClr val="FF0000"/>
              </a:solidFill>
              <a:sym typeface="Wingdings"/>
            </a:rPr>
            <a:t> </a:t>
          </a:r>
          <a:r>
            <a:rPr lang="en-US" sz="1100" baseline="0"/>
            <a:t> Start your PDSA process to work towards meeting the benchmark threshold you select.</a:t>
          </a:r>
          <a:endParaRPr lang="en-US" sz="1100"/>
        </a:p>
      </xdr:txBody>
    </xdr:sp>
    <xdr:clientData/>
  </xdr:twoCellAnchor>
  <xdr:twoCellAnchor editAs="oneCell">
    <xdr:from>
      <xdr:col>12</xdr:col>
      <xdr:colOff>361950</xdr:colOff>
      <xdr:row>17</xdr:row>
      <xdr:rowOff>38100</xdr:rowOff>
    </xdr:from>
    <xdr:to>
      <xdr:col>16</xdr:col>
      <xdr:colOff>457200</xdr:colOff>
      <xdr:row>33</xdr:row>
      <xdr:rowOff>76200</xdr:rowOff>
    </xdr:to>
    <xdr:pic>
      <xdr:nvPicPr>
        <xdr:cNvPr id="1025" name="Picture 1">
          <a:extLst>
            <a:ext uri="{FF2B5EF4-FFF2-40B4-BE49-F238E27FC236}">
              <a16:creationId xmlns:a16="http://schemas.microsoft.com/office/drawing/2014/main" id="{00000000-0008-0000-02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877800" y="3371850"/>
          <a:ext cx="2533650" cy="3181350"/>
        </a:xfrm>
        <a:prstGeom prst="rect">
          <a:avLst/>
        </a:prstGeom>
        <a:noFill/>
        <a:ln w="1">
          <a:noFill/>
          <a:miter lim="800000"/>
          <a:headEnd/>
          <a:tailEnd type="none" w="med" len="med"/>
        </a:ln>
        <a:effectLst/>
      </xdr:spPr>
    </xdr:pic>
    <xdr:clientData/>
  </xdr:twoCellAnchor>
  <xdr:twoCellAnchor editAs="oneCell">
    <xdr:from>
      <xdr:col>0</xdr:col>
      <xdr:colOff>466725</xdr:colOff>
      <xdr:row>61</xdr:row>
      <xdr:rowOff>9525</xdr:rowOff>
    </xdr:from>
    <xdr:to>
      <xdr:col>1</xdr:col>
      <xdr:colOff>793205</xdr:colOff>
      <xdr:row>81</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6725" y="10353675"/>
          <a:ext cx="5765255" cy="3848100"/>
        </a:xfrm>
        <a:prstGeom prst="rect">
          <a:avLst/>
        </a:prstGeom>
        <a:noFill/>
        <a:ln w="1">
          <a:noFill/>
          <a:miter lim="800000"/>
          <a:headEnd/>
          <a:tailEnd type="none" w="med" len="med"/>
        </a:ln>
        <a:effectLst/>
      </xdr:spPr>
    </xdr:pic>
    <xdr:clientData/>
  </xdr:twoCellAnchor>
  <xdr:twoCellAnchor editAs="oneCell">
    <xdr:from>
      <xdr:col>6</xdr:col>
      <xdr:colOff>66675</xdr:colOff>
      <xdr:row>36</xdr:row>
      <xdr:rowOff>19051</xdr:rowOff>
    </xdr:from>
    <xdr:to>
      <xdr:col>15</xdr:col>
      <xdr:colOff>533400</xdr:colOff>
      <xdr:row>48</xdr:row>
      <xdr:rowOff>95251</xdr:rowOff>
    </xdr:to>
    <xdr:pic>
      <xdr:nvPicPr>
        <xdr:cNvPr id="1026" name="Picture 2">
          <a:extLst>
            <a:ext uri="{FF2B5EF4-FFF2-40B4-BE49-F238E27FC236}">
              <a16:creationId xmlns:a16="http://schemas.microsoft.com/office/drawing/2014/main" id="{00000000-0008-0000-0200-000002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72575" y="7124701"/>
          <a:ext cx="5953125" cy="2362200"/>
        </a:xfrm>
        <a:prstGeom prst="rect">
          <a:avLst/>
        </a:prstGeom>
        <a:noFill/>
        <a:ln w="1">
          <a:noFill/>
          <a:miter lim="800000"/>
          <a:headEnd/>
          <a:tailEnd type="none" w="med" len="med"/>
        </a:ln>
        <a:effectLst/>
      </xdr:spPr>
    </xdr:pic>
    <xdr:clientData/>
  </xdr:twoCellAnchor>
  <xdr:twoCellAnchor editAs="oneCell">
    <xdr:from>
      <xdr:col>7</xdr:col>
      <xdr:colOff>133350</xdr:colOff>
      <xdr:row>19</xdr:row>
      <xdr:rowOff>95250</xdr:rowOff>
    </xdr:from>
    <xdr:to>
      <xdr:col>10</xdr:col>
      <xdr:colOff>361950</xdr:colOff>
      <xdr:row>32</xdr:row>
      <xdr:rowOff>152400</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4" cstate="print"/>
        <a:srcRect l="22756" t="27065" r="64263" b="46439"/>
        <a:stretch>
          <a:fillRect/>
        </a:stretch>
      </xdr:blipFill>
      <xdr:spPr bwMode="auto">
        <a:xfrm>
          <a:off x="9601200" y="3714750"/>
          <a:ext cx="2057400" cy="2628900"/>
        </a:xfrm>
        <a:prstGeom prst="rect">
          <a:avLst/>
        </a:prstGeom>
        <a:noFill/>
        <a:ln w="9525">
          <a:noFill/>
          <a:miter lim="800000"/>
          <a:headEnd/>
          <a:tailEnd/>
        </a:ln>
      </xdr:spPr>
    </xdr:pic>
    <xdr:clientData/>
  </xdr:twoCellAnchor>
  <xdr:twoCellAnchor>
    <xdr:from>
      <xdr:col>7</xdr:col>
      <xdr:colOff>190501</xdr:colOff>
      <xdr:row>51</xdr:row>
      <xdr:rowOff>104776</xdr:rowOff>
    </xdr:from>
    <xdr:to>
      <xdr:col>12</xdr:col>
      <xdr:colOff>95251</xdr:colOff>
      <xdr:row>67</xdr:row>
      <xdr:rowOff>872</xdr:rowOff>
    </xdr:to>
    <xdr:pic>
      <xdr:nvPicPr>
        <xdr:cNvPr id="1028" name="Picture 4">
          <a:extLst>
            <a:ext uri="{FF2B5EF4-FFF2-40B4-BE49-F238E27FC236}">
              <a16:creationId xmlns:a16="http://schemas.microsoft.com/office/drawing/2014/main" id="{00000000-0008-0000-0200-00000404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906001" y="10067926"/>
          <a:ext cx="2952750" cy="3001246"/>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hristine Asato" refreshedDate="42944.371530324075" createdVersion="3" refreshedVersion="6" minRefreshableVersion="3" recordCount="16">
  <cacheSource type="worksheet">
    <worksheetSource ref="A2:R18" sheet="Compare"/>
  </cacheSource>
  <cacheFields count="18">
    <cacheField name="Group 1 - Outcome Measures" numFmtId="0">
      <sharedItems containsBlank="1"/>
    </cacheField>
    <cacheField name="Group" numFmtId="0">
      <sharedItems count="3">
        <s v="Group 1"/>
        <s v="Group 2"/>
        <s v="Group 3"/>
      </sharedItems>
    </cacheField>
    <cacheField name="CMS #" numFmtId="0">
      <sharedItems containsBlank="1"/>
    </cacheField>
    <cacheField name="NQF#" numFmtId="0">
      <sharedItems containsBlank="1" containsMixedTypes="1" containsNumber="1" containsInteger="1" minValue="2372" maxValue="2372"/>
    </cacheField>
    <cacheField name="Measure Title" numFmtId="0">
      <sharedItems containsBlank="1" count="15">
        <s v="Depression Remission at Twelve Months"/>
        <s v="Controlling High Blood Pressure"/>
        <s v="Diabetes: Hemoglobin A1c (HbA1c) Poor Control (&gt;9%)"/>
        <s v="Use of High-Risk Medications in the Elderly"/>
        <s v="Dementia: Cognitive Assessment"/>
        <s v="Falls: Screening for Future Fall Risk"/>
        <s v="Initiation and Engagement of Alcohol and Other Drug Dependence Treatment"/>
        <s v="Closing the Referral Loop:  Receipt of Specialist Report"/>
        <s v="Cervical Cancer Screening"/>
        <s v="Colorectal Cancer Screening"/>
        <s v="Diabetes: Eye Exam"/>
        <s v="Preventative Care and Screening: Tobacco Use: Screening and Cessation Intervention"/>
        <s v="Use of Imaging Studies for Low Back Pain"/>
        <s v="Breast Cancer Screening"/>
        <m u="1"/>
      </sharedItems>
    </cacheField>
    <cacheField name="Description" numFmtId="0">
      <sharedItems containsBlank="1" longText="1"/>
    </cacheField>
    <cacheField name="Data Capture Requirements" numFmtId="0">
      <sharedItems containsBlank="1" longText="1"/>
    </cacheField>
    <cacheField name="Numerator " numFmtId="0">
      <sharedItems containsNonDate="0" containsString="0" containsBlank="1"/>
    </cacheField>
    <cacheField name="Denominator" numFmtId="0">
      <sharedItems containsNonDate="0" containsString="0" containsBlank="1"/>
    </cacheField>
    <cacheField name="Actual Performance" numFmtId="10">
      <sharedItems/>
    </cacheField>
    <cacheField name="Performance Benchmark_x000a_50th Percentile" numFmtId="0">
      <sharedItems containsMixedTypes="1" containsNumber="1" minValue="2.1100000000000001E-2" maxValue="1"/>
    </cacheField>
    <cacheField name="Performance Benchmark_x000a_80th Percentile" numFmtId="0">
      <sharedItems containsMixedTypes="1" containsNumber="1" minValue="1E-4" maxValue="1"/>
    </cacheField>
    <cacheField name="Numerator Required to Meet 50% Threshold" numFmtId="4">
      <sharedItems/>
    </cacheField>
    <cacheField name="Numerator Required to Meet 80% Threshold" numFmtId="4">
      <sharedItems/>
    </cacheField>
    <cacheField name="Meet 50% Benchmark" numFmtId="0">
      <sharedItems count="1">
        <e v="#DIV/0!"/>
      </sharedItems>
    </cacheField>
    <cacheField name="Meet 80% benchmark" numFmtId="0">
      <sharedItems count="1">
        <e v="#DIV/0!"/>
      </sharedItems>
    </cacheField>
    <cacheField name="Measure Selection (place X)" numFmtId="0">
      <sharedItems containsNonDate="0" containsString="0" containsBlank="1" count="1">
        <m/>
      </sharedItems>
    </cacheField>
    <cacheField name="AWV"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m/>
    <x v="0"/>
    <s v="159v5"/>
    <s v="0710"/>
    <x v="0"/>
    <s v="Patients age 18 and older with major depression or dysthymia and an initial Patient Health Questionnaire (PHQ-9) score greater than nine who demonstrate remission at twelve months (+/- 30 days after an index visit) defined as a PHQ-9 score less than five. This measure applies to both patients with newly diagnosed and existing depression whose current PHQ-9 score indicates a need for treatment."/>
    <s v="Numerator - Patients who achieved remission at twelve months as demonstrated by a twelve month (+/- 30 days grace period) PHQ-9 score of less than five_x000a_Denominator - Patients age 18 and older with a diagnosis of major depression or dysthymia and an initial PHQ-9 score greater than nine during the index visit_x000a_Denominator Exclusions:_x000a_1: Patients who died_x000a_2: Patients who received hospice or palliative care services_x000a_3: Patients who were permanent nursing home residents_x000a_4: Patients with a diagnosis of bipolar disorder_x000a_5: Patients with a diagnosis of personality disorder"/>
    <m/>
    <m/>
    <e v="#DIV/0!"/>
    <s v="N/A"/>
    <s v="N/A"/>
    <s v="N/A"/>
    <s v="N/A"/>
    <x v="0"/>
    <x v="0"/>
    <x v="0"/>
    <m/>
  </r>
  <r>
    <m/>
    <x v="0"/>
    <s v="165v5"/>
    <s v="0018"/>
    <x v="1"/>
    <s v="Percentage of patients 18-85 years of age who had a diagnosis of hypertension and whose blood pressure was adequately controlled (&lt;140/90mmHg) during the measurement period"/>
    <s v="Numerator - Patients whose blood pressure at the most recent visit is adequately controlled (systolic blood pressure &lt; 140 mmHg and diastolic blood pressure &lt; 90 mmHg) during the measurement period_x000a_Denominator - Patients 18-85 years of age who had a diagnosis of essential hypertension within the first six months of the measurement period or any time prior to the measurement period_x000a_Denominator Exclusions: ESRD, dialysis, renal transplant, and pregnancy"/>
    <m/>
    <m/>
    <e v="#DIV/0!"/>
    <n v="0.63600000000000001"/>
    <n v="0.75339999999999996"/>
    <e v="#DIV/0!"/>
    <e v="#DIV/0!"/>
    <x v="0"/>
    <x v="0"/>
    <x v="0"/>
    <s v="X"/>
  </r>
  <r>
    <m/>
    <x v="0"/>
    <s v="1255v5"/>
    <s v="0059"/>
    <x v="2"/>
    <s v="Percentage of patients 18-75 years of age with diabetes who had hemoglobin A1c &gt; 9.0% during the measurement period"/>
    <s v="Numerator - Patients whose most recent HbA1c level (performed during the measurement period) is &gt;9.0%_x000a_Denominator - Patients 18-75 years of age with diabetes with a visit during the measurement period_x000a_Denominator Exclusion - None"/>
    <m/>
    <m/>
    <e v="#DIV/0!"/>
    <n v="0.1933"/>
    <n v="3.3300000000000003E-2"/>
    <e v="#DIV/0!"/>
    <e v="#DIV/0!"/>
    <x v="0"/>
    <x v="0"/>
    <x v="0"/>
    <s v="X"/>
  </r>
  <r>
    <s v="Group 2"/>
    <x v="1"/>
    <s v="156v5"/>
    <s v="0022"/>
    <x v="3"/>
    <s v="Percentage of patients 66 years of age and older who were ordered high-risk medications. Two rates are reported._x000a_a. Percentage of patients who were ordered at least one high-risk medication. _x000a_b. Percentage of patients who were ordered at least two different high-risk medications."/>
    <s v="Numerator 1: Patients with an order for at least one high-risk medication during the measurement period._x000a_Numerator 2: Patients with an order for at least two different high-risk medications during the measurement period._x000a_Denominator: Patients 66 years and older who had a visit during the measurement period"/>
    <m/>
    <m/>
    <e v="#DIV/0!"/>
    <n v="9.3899999999999997E-2"/>
    <n v="1E-4"/>
    <e v="#DIV/0!"/>
    <e v="#DIV/0!"/>
    <x v="0"/>
    <x v="0"/>
    <x v="0"/>
    <m/>
  </r>
  <r>
    <m/>
    <x v="1"/>
    <m/>
    <m/>
    <x v="3"/>
    <m/>
    <m/>
    <m/>
    <m/>
    <e v="#DIV/0!"/>
    <n v="9.3899999999999997E-2"/>
    <n v="1E-4"/>
    <e v="#DIV/0!"/>
    <e v="#DIV/0!"/>
    <x v="0"/>
    <x v="0"/>
    <x v="0"/>
    <m/>
  </r>
  <r>
    <m/>
    <x v="1"/>
    <s v="149v5"/>
    <s v="N/A"/>
    <x v="4"/>
    <s v="Percentage of patients, regardless of age, with a diagnosis of dementia for whom an assessment of cognition is performed and the results reviewed at least once within a 12 month period"/>
    <s v="Numerator: Patients for whom an assessment of cognition is performed and the results reviewed at least once within a 12 month period_x000a_Denominator: All patients, regardless of age, with a diagnosis of dementia_x000a_Denominator Exception: _x000a_1. Documentation of medical reason(s) for not assessing cognition_x000a_2. Documentation of patient reason(s) for not assessing cognition"/>
    <m/>
    <m/>
    <e v="#DIV/0!"/>
    <n v="0.56259999999999999"/>
    <n v="0.9556"/>
    <e v="#DIV/0!"/>
    <e v="#DIV/0!"/>
    <x v="0"/>
    <x v="0"/>
    <x v="0"/>
    <s v="X"/>
  </r>
  <r>
    <m/>
    <x v="1"/>
    <s v="139v5"/>
    <s v="0101"/>
    <x v="5"/>
    <s v="Percentage of patients 65 years of age and older who were screened for future fall risk during the measurement period"/>
    <s v="Numerator: Patients who were screened for future fall risk at least once within the measurement period_x000a_Denominator: Patients aged 65 years and older with a visit during the measurement period_x000a_Denominator Exclusion: Documentation of medical reason(s) for not screening for fall risk (eg, patient is not ambulatory)"/>
    <m/>
    <m/>
    <e v="#DIV/0!"/>
    <n v="0.47870000000000001"/>
    <n v="0.90210000000000001"/>
    <e v="#DIV/0!"/>
    <e v="#DIV/0!"/>
    <x v="0"/>
    <x v="0"/>
    <x v="0"/>
    <s v="X"/>
  </r>
  <r>
    <m/>
    <x v="1"/>
    <s v="137v5"/>
    <s v="0004"/>
    <x v="6"/>
    <s v="Percentage of patients 13 years of age and older with a new episode of alcohol and other drug (AOD) dependence who received the following. Two rates are reported._x000a_a. Percentage of patients who initiated treatment within 14 days of the diagnosis._x000a_b. Percentage of patients who initiated treatment and who had two or more additional services with an AOD diagnosis within 30 days of the initiation visit."/>
    <s v="Numerator 1: Patients who initiated treatment within 14 days of the diagnosis_x000a_Numerator 2: Patients who initiated treatment and who had two or more additional services with an AOD diagnosis within 30 days of the initiation visit_x000a_Denominator: Patients age 13 years of age and older who were diagnosed with a new episode of alcohol or drug dependency during a visit in the first 11 months of the measurement period_x000a_Denominator Excluson -  Patients with a previous active diagnosis of alcohol or drug dependence in the 60 days prior to the first episode of alcohol or drug dependence"/>
    <m/>
    <m/>
    <e v="#DIV/0!"/>
    <n v="2.1100000000000001E-2"/>
    <n v="6.9900000000000004E-2"/>
    <e v="#DIV/0!"/>
    <e v="#DIV/0!"/>
    <x v="0"/>
    <x v="0"/>
    <x v="0"/>
    <s v="X"/>
  </r>
  <r>
    <m/>
    <x v="1"/>
    <m/>
    <m/>
    <x v="6"/>
    <m/>
    <m/>
    <m/>
    <m/>
    <e v="#DIV/0!"/>
    <n v="2.1100000000000001E-2"/>
    <n v="6.9900000000000004E-2"/>
    <e v="#DIV/0!"/>
    <e v="#DIV/0!"/>
    <x v="0"/>
    <x v="0"/>
    <x v="0"/>
    <m/>
  </r>
  <r>
    <s v="Group 3"/>
    <x v="2"/>
    <s v="50v5"/>
    <s v="N/A"/>
    <x v="7"/>
    <s v="Percentage of patients with referrals, regardless of age, for which the referring provider receives a report from the provider to whom the patient was referred"/>
    <s v="Numerator- Number of patients with a referral, for which the referring provider received a report from the provider to whom the patient was referred_x000a_Denominator - Number of patients, regardless of age, who were referred by one provider to another provider, and who had a visit during the measurement period_x000a_Denominator Exclusions  - None"/>
    <m/>
    <m/>
    <e v="#DIV/0!"/>
    <n v="0.18160000000000001"/>
    <n v="0.51180000000000003"/>
    <e v="#DIV/0!"/>
    <e v="#DIV/0!"/>
    <x v="0"/>
    <x v="0"/>
    <x v="0"/>
    <m/>
  </r>
  <r>
    <m/>
    <x v="2"/>
    <s v="124v5"/>
    <s v="0032"/>
    <x v="8"/>
    <s v="Percentage of women 21-64 years of age who were screened for cervical cancer using either of the following criteria:_x000a_*  Women age 21-64 who had cervical cytology performed every 3 years_x000a_*  Women age 30-64 who had cervical cytology/human papillomavirus (HPV) co-testing performed every 5 years"/>
    <s v="Numerator - Women with one or more screenings for cervical cancer. Appropriate screenings are defined by any one of the following criteria:_x000a_- Cervical cytology performed during the measurement period or the two years prior to the measurement period for women who are at least 21 years old at the time of the test_x000a_ - Cervical cytology/human papillomavirus (HPV) co-testing performed during the measurement period or the four years prior to the measurement period for women who are at least 30 years old at the time of the test_x000a_Denominator - Women 23-64 years of age with a visit during the measurement period_x000a_Denominator Exclusion - Women who had a hysterectomy with no residual cervix"/>
    <m/>
    <m/>
    <e v="#DIV/0!"/>
    <n v="0.28839999999999999"/>
    <n v="0.54779999999999995"/>
    <e v="#DIV/0!"/>
    <e v="#DIV/0!"/>
    <x v="0"/>
    <x v="0"/>
    <x v="0"/>
    <s v="X"/>
  </r>
  <r>
    <m/>
    <x v="2"/>
    <s v="130v5"/>
    <s v="0034"/>
    <x v="9"/>
    <s v=" Percentage of adults 50-75 years of age who had appropriate screening for colorectal cancer."/>
    <s v="Numerator  - Patients with one or more screenings for colorectal cancer. Appropriate screenings are defined by any one of the following criteria: _x000a_- Fecal occult blood test (FOBT) during the measurement period _x000a_- Flexible sigmoidoscopy during the measurement period or the four years prior to the measurement period _x000a_- Colonoscopy during the measurement period or the nine years prior to the measurement period_x000a_Denominator - Patients 50-75 years of age with a visit during the measurement period_x000a_Denominator Exclusion - Patients with a diagnosis or past history of total colectomy or colorectal cancer"/>
    <m/>
    <m/>
    <e v="#DIV/0!"/>
    <n v="0.33460000000000001"/>
    <n v="0.67920000000000003"/>
    <e v="#DIV/0!"/>
    <e v="#DIV/0!"/>
    <x v="0"/>
    <x v="0"/>
    <x v="0"/>
    <s v="X"/>
  </r>
  <r>
    <m/>
    <x v="2"/>
    <s v="131v5"/>
    <s v="0055"/>
    <x v="10"/>
    <s v="Percentage of patients 18-75 years of age with diabetes who had a retinal or dilated eye exam by an eye care professional during the measurement period or a negative retinal exam (no evidence of retinopathy) in the 12 months prior to the measurement period"/>
    <s v="Numerator - Patients with an eye screening for diabetic retinal disease. This includes diabetics who had one of the following:_x000a_A retinal or dilated eye exam by an eye care professional in the measurement period or a negative retinal exam (no evidence of retinopathy) by an eye care professional in the year prior to the measurement period_x000a_Denominator - Patients 18-75 years of age with diabetes with a visit during the measurement period_x000a_Denominator Exclusions - None"/>
    <m/>
    <m/>
    <e v="#DIV/0!"/>
    <n v="0.94120000000000004"/>
    <n v="0.99990000000000001"/>
    <e v="#DIV/0!"/>
    <e v="#DIV/0!"/>
    <x v="0"/>
    <x v="0"/>
    <x v="0"/>
    <s v="X"/>
  </r>
  <r>
    <m/>
    <x v="2"/>
    <s v="138v5"/>
    <s v="0028"/>
    <x v="11"/>
    <s v="Percentage of patients aged 18 years and older who were screened for tobacco use one or more times within 24 months AND who received cessation counseling intervention if identified as a tobacco user"/>
    <s v="Numerator -  Patients who were screened for tobacco use at least once within 24 months AND who received tobacco cessation intervention if identified as a tobacco user_x000a_Denominator - All patients aged 18 years and older seen for at least two visits or at least one preventive visit during the measurement period_x000a_Denominator Exception - Documentation of medical reason(s) for not screening for tobacco use (eg, limited life expectancy, other medical reason)"/>
    <m/>
    <m/>
    <e v="#DIV/0!"/>
    <n v="0.90129999999999999"/>
    <n v="0.96589999999999998"/>
    <e v="#DIV/0!"/>
    <e v="#DIV/0!"/>
    <x v="0"/>
    <x v="0"/>
    <x v="0"/>
    <s v="X"/>
  </r>
  <r>
    <m/>
    <x v="2"/>
    <s v="166v6"/>
    <s v="0052"/>
    <x v="12"/>
    <s v="Percentage of patients 18-50 years of age with a diagnosis of low back pain who did not have an imaging study (plain X-ray, MRI, CT scan) within 28 days of the diagnosis."/>
    <s v="Numerator - Patients without an imaging study conducted on the date of the outpatient or emergency department visit or in the 28 days following the outpatient or emergency department visit_x000a_Denominator - Patients 18-50 years of age with a diagnosis of low back pain during an outpatient or emergency department visit_x000a_Denominator Exclusions - Exclude patients with a diagnosis of cancer any time in their history or patients with a diagnosis of recent trauma, IV drug abuse, or neurologic impairment during the 12-month period prior to through the 28 days after the outpatient or emergency department visit._x000a__x000a_Exclude patients with a diagnosis of low back pain within the 180 days prior to the outpatient or emergency department visit."/>
    <m/>
    <m/>
    <e v="#DIV/0!"/>
    <n v="1"/>
    <n v="1"/>
    <e v="#DIV/0!"/>
    <e v="#DIV/0!"/>
    <x v="0"/>
    <x v="0"/>
    <x v="0"/>
    <m/>
  </r>
  <r>
    <m/>
    <x v="2"/>
    <s v="125v5"/>
    <n v="2372"/>
    <x v="13"/>
    <s v="Percentage of women 50-74 years of age who had a mammogram to screen for breast cancer"/>
    <s v="Numerator - Women with one or more mammograms during the measurement period or the 15 months prior to the measurement period_x000a_Denominator - Women 51-74 years of age with a visit during the measurement period_x000a_Denominator Exclusions - Women who had a bilateral mastectomy or who have a history of a bilateral mastectomy or for whom there is evidence of a right and a left unilateral mastectomy"/>
    <m/>
    <m/>
    <e v="#DIV/0!"/>
    <n v="0.40870000000000001"/>
    <n v="0.63070000000000004"/>
    <e v="#DIV/0!"/>
    <e v="#DIV/0!"/>
    <x v="0"/>
    <x v="0"/>
    <x v="0"/>
    <s v="X"/>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6" minRefreshableVersion="3" showCalcMbrs="0" useAutoFormatting="1" itemPrintTitles="1" createdVersion="3" indent="0" outline="1" outlineData="1" multipleFieldFilters="0">
  <location ref="A3:C22" firstHeaderRow="1" firstDataRow="2" firstDataCol="1" rowPageCount="1" colPageCount="1"/>
  <pivotFields count="18">
    <pivotField showAll="0"/>
    <pivotField axis="axisRow" showAll="0" defaultSubtotal="0">
      <items count="3">
        <item x="0"/>
        <item x="1"/>
        <item x="2"/>
      </items>
    </pivotField>
    <pivotField showAll="0"/>
    <pivotField showAll="0"/>
    <pivotField axis="axisRow" showAll="0">
      <items count="16">
        <item x="13"/>
        <item x="8"/>
        <item x="7"/>
        <item x="9"/>
        <item x="1"/>
        <item x="4"/>
        <item x="0"/>
        <item x="10"/>
        <item x="2"/>
        <item x="5"/>
        <item x="6"/>
        <item x="11"/>
        <item x="3"/>
        <item x="12"/>
        <item m="1" x="14"/>
        <item t="default"/>
      </items>
    </pivotField>
    <pivotField showAll="0"/>
    <pivotField showAll="0"/>
    <pivotField showAll="0"/>
    <pivotField showAll="0"/>
    <pivotField showAll="0"/>
    <pivotField showAll="0"/>
    <pivotField showAll="0"/>
    <pivotField showAll="0"/>
    <pivotField showAll="0"/>
    <pivotField axis="axisCol" dataField="1" showAll="0">
      <items count="2">
        <item x="0"/>
        <item t="default"/>
      </items>
    </pivotField>
    <pivotField showAll="0"/>
    <pivotField axis="axisPage" showAll="0">
      <items count="2">
        <item x="0"/>
        <item t="default"/>
      </items>
    </pivotField>
    <pivotField showAll="0"/>
  </pivotFields>
  <rowFields count="2">
    <field x="1"/>
    <field x="4"/>
  </rowFields>
  <rowItems count="18">
    <i>
      <x/>
    </i>
    <i r="1">
      <x v="4"/>
    </i>
    <i r="1">
      <x v="6"/>
    </i>
    <i r="1">
      <x v="8"/>
    </i>
    <i>
      <x v="1"/>
    </i>
    <i r="1">
      <x v="5"/>
    </i>
    <i r="1">
      <x v="9"/>
    </i>
    <i r="1">
      <x v="10"/>
    </i>
    <i r="1">
      <x v="12"/>
    </i>
    <i>
      <x v="2"/>
    </i>
    <i r="1">
      <x/>
    </i>
    <i r="1">
      <x v="1"/>
    </i>
    <i r="1">
      <x v="2"/>
    </i>
    <i r="1">
      <x v="3"/>
    </i>
    <i r="1">
      <x v="7"/>
    </i>
    <i r="1">
      <x v="11"/>
    </i>
    <i r="1">
      <x v="13"/>
    </i>
    <i t="grand">
      <x/>
    </i>
  </rowItems>
  <colFields count="1">
    <field x="14"/>
  </colFields>
  <colItems count="2">
    <i>
      <x/>
    </i>
    <i t="grand">
      <x/>
    </i>
  </colItems>
  <pageFields count="1">
    <pageField fld="16" hier="-1"/>
  </pageFields>
  <dataFields count="1">
    <dataField name="Count of Meet 50% Benchmark" fld="14"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6" minRefreshableVersion="3" showCalcMbrs="0" useAutoFormatting="1" itemPrintTitles="1" createdVersion="3" indent="0" outline="1" outlineData="1" multipleFieldFilters="0">
  <location ref="A35:C54" firstHeaderRow="1" firstDataRow="2" firstDataCol="1" rowPageCount="1" colPageCount="1"/>
  <pivotFields count="18">
    <pivotField showAll="0"/>
    <pivotField axis="axisRow" showAll="0" defaultSubtotal="0">
      <items count="3">
        <item x="0"/>
        <item x="1"/>
        <item x="2"/>
      </items>
    </pivotField>
    <pivotField showAll="0"/>
    <pivotField showAll="0"/>
    <pivotField axis="axisRow" showAll="0">
      <items count="16">
        <item x="13"/>
        <item x="8"/>
        <item x="7"/>
        <item x="9"/>
        <item x="1"/>
        <item x="4"/>
        <item x="0"/>
        <item x="10"/>
        <item x="2"/>
        <item x="5"/>
        <item x="6"/>
        <item x="11"/>
        <item x="3"/>
        <item x="12"/>
        <item m="1" x="14"/>
        <item t="default"/>
      </items>
    </pivotField>
    <pivotField showAll="0"/>
    <pivotField showAll="0"/>
    <pivotField showAll="0"/>
    <pivotField showAll="0"/>
    <pivotField showAll="0"/>
    <pivotField showAll="0"/>
    <pivotField showAll="0"/>
    <pivotField showAll="0"/>
    <pivotField showAll="0"/>
    <pivotField showAll="0"/>
    <pivotField axis="axisCol" dataField="1" showAll="0">
      <items count="2">
        <item x="0"/>
        <item t="default"/>
      </items>
    </pivotField>
    <pivotField axis="axisPage" showAll="0">
      <items count="2">
        <item x="0"/>
        <item t="default"/>
      </items>
    </pivotField>
    <pivotField showAll="0"/>
  </pivotFields>
  <rowFields count="2">
    <field x="1"/>
    <field x="4"/>
  </rowFields>
  <rowItems count="18">
    <i>
      <x/>
    </i>
    <i r="1">
      <x v="4"/>
    </i>
    <i r="1">
      <x v="6"/>
    </i>
    <i r="1">
      <x v="8"/>
    </i>
    <i>
      <x v="1"/>
    </i>
    <i r="1">
      <x v="5"/>
    </i>
    <i r="1">
      <x v="9"/>
    </i>
    <i r="1">
      <x v="10"/>
    </i>
    <i r="1">
      <x v="12"/>
    </i>
    <i>
      <x v="2"/>
    </i>
    <i r="1">
      <x/>
    </i>
    <i r="1">
      <x v="1"/>
    </i>
    <i r="1">
      <x v="2"/>
    </i>
    <i r="1">
      <x v="3"/>
    </i>
    <i r="1">
      <x v="7"/>
    </i>
    <i r="1">
      <x v="11"/>
    </i>
    <i r="1">
      <x v="13"/>
    </i>
    <i t="grand">
      <x/>
    </i>
  </rowItems>
  <colFields count="1">
    <field x="15"/>
  </colFields>
  <colItems count="2">
    <i>
      <x/>
    </i>
    <i t="grand">
      <x/>
    </i>
  </colItems>
  <pageFields count="1">
    <pageField fld="16" hier="-1"/>
  </pageFields>
  <dataFields count="1">
    <dataField name="Count of Meet 80% benchmark" fld="15"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tabSelected="1" workbookViewId="0"/>
  </sheetViews>
  <sheetFormatPr defaultColWidth="9.140625" defaultRowHeight="15" x14ac:dyDescent="0.25"/>
  <cols>
    <col min="1" max="1" width="5.5703125" style="1" customWidth="1"/>
    <col min="2" max="2" width="58.5703125" style="35" customWidth="1"/>
    <col min="3" max="3" width="47.5703125" style="34" customWidth="1"/>
    <col min="4" max="16384" width="9.140625" style="34"/>
  </cols>
  <sheetData>
    <row r="1" spans="1:3" x14ac:dyDescent="0.25">
      <c r="A1" s="39"/>
      <c r="B1" s="40" t="s">
        <v>82</v>
      </c>
      <c r="C1" s="41" t="s">
        <v>89</v>
      </c>
    </row>
    <row r="2" spans="1:3" ht="30" x14ac:dyDescent="0.25">
      <c r="A2" s="39">
        <v>1</v>
      </c>
      <c r="B2" s="36" t="s">
        <v>83</v>
      </c>
      <c r="C2" s="37" t="s">
        <v>85</v>
      </c>
    </row>
    <row r="3" spans="1:3" ht="30" x14ac:dyDescent="0.25">
      <c r="A3" s="39">
        <v>2</v>
      </c>
      <c r="B3" s="36" t="s">
        <v>84</v>
      </c>
      <c r="C3" s="38" t="s">
        <v>86</v>
      </c>
    </row>
    <row r="4" spans="1:3" ht="60" x14ac:dyDescent="0.25">
      <c r="A4" s="39">
        <v>3</v>
      </c>
      <c r="B4" s="36" t="s">
        <v>91</v>
      </c>
      <c r="C4" s="37" t="s">
        <v>85</v>
      </c>
    </row>
    <row r="5" spans="1:3" ht="60" x14ac:dyDescent="0.25">
      <c r="A5" s="39">
        <v>4</v>
      </c>
      <c r="B5" s="36" t="s">
        <v>87</v>
      </c>
      <c r="C5" s="36" t="s">
        <v>92</v>
      </c>
    </row>
    <row r="6" spans="1:3" ht="135" x14ac:dyDescent="0.25">
      <c r="A6" s="39">
        <v>5</v>
      </c>
      <c r="B6" s="36" t="s">
        <v>88</v>
      </c>
      <c r="C6" s="36" t="s">
        <v>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topLeftCell="H1" zoomScale="80" zoomScaleNormal="80" workbookViewId="0">
      <selection activeCell="H3" sqref="H3"/>
    </sheetView>
  </sheetViews>
  <sheetFormatPr defaultRowHeight="29.25" customHeight="1" x14ac:dyDescent="0.25"/>
  <cols>
    <col min="1" max="2" width="4.5703125" customWidth="1"/>
    <col min="3" max="3" width="6.5703125" style="1" customWidth="1"/>
    <col min="4" max="4" width="7.5703125" style="1" customWidth="1"/>
    <col min="5" max="5" width="27" style="2" customWidth="1"/>
    <col min="6" max="6" width="43.7109375" customWidth="1"/>
    <col min="7" max="7" width="68.42578125" customWidth="1"/>
    <col min="8" max="17" width="14.140625" customWidth="1"/>
    <col min="18" max="18" width="14.140625" style="28" customWidth="1"/>
  </cols>
  <sheetData>
    <row r="1" spans="1:18" ht="29.25" customHeight="1" thickBot="1" x14ac:dyDescent="0.3"/>
    <row r="2" spans="1:18" s="88" customFormat="1" ht="57.75" customHeight="1" thickTop="1" x14ac:dyDescent="0.25">
      <c r="A2" s="73" t="s">
        <v>0</v>
      </c>
      <c r="B2" s="52" t="s">
        <v>109</v>
      </c>
      <c r="C2" s="84" t="s">
        <v>1</v>
      </c>
      <c r="D2" s="84" t="s">
        <v>2</v>
      </c>
      <c r="E2" s="85" t="s">
        <v>3</v>
      </c>
      <c r="F2" s="86" t="s">
        <v>4</v>
      </c>
      <c r="G2" s="87" t="s">
        <v>5</v>
      </c>
      <c r="H2" s="26" t="s">
        <v>77</v>
      </c>
      <c r="I2" s="26" t="s">
        <v>78</v>
      </c>
      <c r="J2" s="26" t="s">
        <v>76</v>
      </c>
      <c r="K2" s="26" t="s">
        <v>111</v>
      </c>
      <c r="L2" s="26" t="s">
        <v>115</v>
      </c>
      <c r="M2" s="26" t="s">
        <v>112</v>
      </c>
      <c r="N2" s="26" t="s">
        <v>114</v>
      </c>
      <c r="O2" s="26" t="s">
        <v>116</v>
      </c>
      <c r="P2" s="26" t="s">
        <v>113</v>
      </c>
      <c r="Q2" s="26" t="s">
        <v>81</v>
      </c>
      <c r="R2" s="26" t="s">
        <v>80</v>
      </c>
    </row>
    <row r="3" spans="1:18" ht="122.25" customHeight="1" x14ac:dyDescent="0.25">
      <c r="A3" s="74"/>
      <c r="B3" s="53" t="s">
        <v>110</v>
      </c>
      <c r="C3" s="3" t="s">
        <v>6</v>
      </c>
      <c r="D3" s="4" t="s">
        <v>7</v>
      </c>
      <c r="E3" s="5" t="s">
        <v>8</v>
      </c>
      <c r="F3" s="6" t="s">
        <v>9</v>
      </c>
      <c r="G3" s="6" t="s">
        <v>10</v>
      </c>
      <c r="H3" s="29"/>
      <c r="I3" s="29"/>
      <c r="J3" s="30" t="e">
        <f>H3/I3</f>
        <v>#DIV/0!</v>
      </c>
      <c r="K3" s="31" t="s">
        <v>11</v>
      </c>
      <c r="L3" s="31" t="s">
        <v>11</v>
      </c>
      <c r="M3" s="42" t="s">
        <v>11</v>
      </c>
      <c r="N3" s="42" t="s">
        <v>11</v>
      </c>
      <c r="O3" s="31" t="e">
        <f>IF(J3&gt;=K3,"pass","fail")</f>
        <v>#DIV/0!</v>
      </c>
      <c r="P3" s="31" t="e">
        <f>IF(J3&gt;=L3,"pass","fail")</f>
        <v>#DIV/0!</v>
      </c>
      <c r="Q3" s="33"/>
      <c r="R3" s="27"/>
    </row>
    <row r="4" spans="1:18" ht="98.25" customHeight="1" x14ac:dyDescent="0.25">
      <c r="A4" s="74"/>
      <c r="B4" s="53" t="s">
        <v>110</v>
      </c>
      <c r="C4" s="3" t="s">
        <v>12</v>
      </c>
      <c r="D4" s="4" t="s">
        <v>13</v>
      </c>
      <c r="E4" s="5" t="s">
        <v>14</v>
      </c>
      <c r="F4" s="7" t="s">
        <v>15</v>
      </c>
      <c r="G4" s="6" t="s">
        <v>16</v>
      </c>
      <c r="H4" s="29">
        <v>464</v>
      </c>
      <c r="I4" s="29">
        <v>590</v>
      </c>
      <c r="J4" s="30">
        <f t="shared" ref="J4:J18" si="0">H4/I4</f>
        <v>0.78644067796610173</v>
      </c>
      <c r="K4" s="32">
        <v>0.55400000000000005</v>
      </c>
      <c r="L4" s="32">
        <v>0.71009999999999995</v>
      </c>
      <c r="M4" s="42" t="str">
        <f>IF($J$4&lt;K4,(K4-J4)*I4,"NA")</f>
        <v>NA</v>
      </c>
      <c r="N4" s="42" t="str">
        <f>IF($J$4&lt;L4,(L4-J4)*I4,"NA")</f>
        <v>NA</v>
      </c>
      <c r="O4" s="31" t="str">
        <f>IF(J4&gt;=K4,"pass","fail")</f>
        <v>pass</v>
      </c>
      <c r="P4" s="31" t="str">
        <f>IF(J4&gt;=L4,"pass","fail")</f>
        <v>pass</v>
      </c>
      <c r="Q4" s="33"/>
      <c r="R4" s="27" t="s">
        <v>79</v>
      </c>
    </row>
    <row r="5" spans="1:18" ht="66" customHeight="1" thickBot="1" x14ac:dyDescent="0.3">
      <c r="A5" s="75"/>
      <c r="B5" s="53" t="s">
        <v>110</v>
      </c>
      <c r="C5" s="8" t="s">
        <v>17</v>
      </c>
      <c r="D5" s="9" t="s">
        <v>18</v>
      </c>
      <c r="E5" s="10" t="s">
        <v>19</v>
      </c>
      <c r="F5" s="6" t="s">
        <v>20</v>
      </c>
      <c r="G5" s="6" t="s">
        <v>21</v>
      </c>
      <c r="H5" s="29">
        <v>64</v>
      </c>
      <c r="I5" s="29">
        <v>231</v>
      </c>
      <c r="J5" s="30">
        <f t="shared" si="0"/>
        <v>0.27705627705627706</v>
      </c>
      <c r="K5" s="32">
        <v>0.35899999999999999</v>
      </c>
      <c r="L5" s="32">
        <v>9.0899999999999995E-2</v>
      </c>
      <c r="M5" s="42" t="str">
        <f>IF($J$5&gt;K5,(I5*K5)-H5,"N/A")</f>
        <v>N/A</v>
      </c>
      <c r="N5" s="42">
        <f>IF($J$5&gt;L5,(J5*L5)-I5,"N/A")</f>
        <v>-230.97481558441558</v>
      </c>
      <c r="O5" s="31" t="str">
        <f>IF(J5&lt;=K5,"pass","fail")</f>
        <v>pass</v>
      </c>
      <c r="P5" s="31" t="str">
        <f>IF(J5&lt;=L5,"pass","fail")</f>
        <v>fail</v>
      </c>
      <c r="Q5" s="33"/>
      <c r="R5" s="27" t="s">
        <v>79</v>
      </c>
    </row>
    <row r="6" spans="1:18" ht="48" customHeight="1" thickTop="1" thickBot="1" x14ac:dyDescent="0.3">
      <c r="A6" s="76" t="s">
        <v>22</v>
      </c>
      <c r="B6" s="54" t="s">
        <v>22</v>
      </c>
      <c r="C6" s="67" t="s">
        <v>23</v>
      </c>
      <c r="D6" s="65" t="s">
        <v>24</v>
      </c>
      <c r="E6" s="58" t="s">
        <v>25</v>
      </c>
      <c r="F6" s="63" t="s">
        <v>26</v>
      </c>
      <c r="G6" s="63" t="s">
        <v>27</v>
      </c>
      <c r="H6" s="29"/>
      <c r="I6" s="29"/>
      <c r="J6" s="30" t="e">
        <f t="shared" si="0"/>
        <v>#DIV/0!</v>
      </c>
      <c r="K6" s="32">
        <v>0.2122</v>
      </c>
      <c r="L6" s="32">
        <v>8.9999999999999998E-4</v>
      </c>
      <c r="M6" s="42" t="e">
        <f>IF($J$6&gt;K6,(I6*K6)-H6,"N/A")</f>
        <v>#DIV/0!</v>
      </c>
      <c r="N6" s="42" t="e">
        <f>IF($J$6&gt;L6,(J6*L6)-I6,"N/A")</f>
        <v>#DIV/0!</v>
      </c>
      <c r="O6" s="31" t="e">
        <f>IF(J6&lt;=K6,"pass","fail")</f>
        <v>#DIV/0!</v>
      </c>
      <c r="P6" s="31" t="e">
        <f>IF(J6&lt;=L6,"pass","fail")</f>
        <v>#DIV/0!</v>
      </c>
      <c r="Q6" s="80"/>
      <c r="R6" s="82"/>
    </row>
    <row r="7" spans="1:18" ht="51" customHeight="1" thickTop="1" thickBot="1" x14ac:dyDescent="0.3">
      <c r="A7" s="77"/>
      <c r="B7" s="54" t="s">
        <v>22</v>
      </c>
      <c r="C7" s="68"/>
      <c r="D7" s="66"/>
      <c r="E7" s="58" t="s">
        <v>25</v>
      </c>
      <c r="F7" s="64"/>
      <c r="G7" s="64"/>
      <c r="H7" s="29"/>
      <c r="I7" s="29"/>
      <c r="J7" s="30" t="e">
        <f t="shared" si="0"/>
        <v>#DIV/0!</v>
      </c>
      <c r="K7" s="32">
        <v>0.2122</v>
      </c>
      <c r="L7" s="32">
        <v>0.09</v>
      </c>
      <c r="M7" s="42" t="e">
        <f>IF($J$7&gt;K7,(I7*K7)-H7,"N/A")</f>
        <v>#DIV/0!</v>
      </c>
      <c r="N7" s="42" t="e">
        <f>IF($J$7&gt;L7,(J7*L7)-I7,"N/A")</f>
        <v>#DIV/0!</v>
      </c>
      <c r="O7" s="31" t="e">
        <f>IF(J7&lt;=K7,"pass","fail")</f>
        <v>#DIV/0!</v>
      </c>
      <c r="P7" s="31" t="e">
        <f>IF(J7&lt;=L7,"pass","fail")</f>
        <v>#DIV/0!</v>
      </c>
      <c r="Q7" s="80"/>
      <c r="R7" s="83"/>
    </row>
    <row r="8" spans="1:18" ht="80.25" customHeight="1" thickTop="1" thickBot="1" x14ac:dyDescent="0.3">
      <c r="A8" s="78"/>
      <c r="B8" s="54" t="s">
        <v>22</v>
      </c>
      <c r="C8" s="13" t="s">
        <v>28</v>
      </c>
      <c r="D8" s="13" t="s">
        <v>11</v>
      </c>
      <c r="E8" s="14" t="s">
        <v>29</v>
      </c>
      <c r="F8" s="11" t="s">
        <v>30</v>
      </c>
      <c r="G8" s="11" t="s">
        <v>31</v>
      </c>
      <c r="H8" s="29">
        <v>9</v>
      </c>
      <c r="I8" s="29">
        <v>27</v>
      </c>
      <c r="J8" s="30">
        <f t="shared" si="0"/>
        <v>0.33333333333333331</v>
      </c>
      <c r="K8" s="32">
        <v>0.1757</v>
      </c>
      <c r="L8" s="32">
        <v>0.88139999999999996</v>
      </c>
      <c r="M8" s="42" t="str">
        <f>IF($J$8&lt;K8,(K8-J8)*I8,"NA")</f>
        <v>NA</v>
      </c>
      <c r="N8" s="42">
        <f>IF($J$8&lt;L8,(L8-J8)*I8,"NA")</f>
        <v>14.797800000000001</v>
      </c>
      <c r="O8" s="31" t="str">
        <f t="shared" ref="O8:O18" si="1">IF(J8&gt;=K8,"pass","fail")</f>
        <v>pass</v>
      </c>
      <c r="P8" s="31" t="str">
        <f t="shared" ref="P8:P18" si="2">IF(J8&gt;=L8,"pass","fail")</f>
        <v>fail</v>
      </c>
      <c r="Q8" s="33"/>
      <c r="R8" s="27" t="s">
        <v>79</v>
      </c>
    </row>
    <row r="9" spans="1:18" ht="72" customHeight="1" thickTop="1" thickBot="1" x14ac:dyDescent="0.3">
      <c r="A9" s="78"/>
      <c r="B9" s="54" t="s">
        <v>22</v>
      </c>
      <c r="C9" s="13" t="s">
        <v>32</v>
      </c>
      <c r="D9" s="15" t="s">
        <v>33</v>
      </c>
      <c r="E9" s="14" t="s">
        <v>34</v>
      </c>
      <c r="F9" s="11" t="s">
        <v>35</v>
      </c>
      <c r="G9" s="12" t="s">
        <v>36</v>
      </c>
      <c r="H9" s="29">
        <v>55</v>
      </c>
      <c r="I9" s="29">
        <v>566</v>
      </c>
      <c r="J9" s="30">
        <f t="shared" si="0"/>
        <v>9.7173144876325085E-2</v>
      </c>
      <c r="K9" s="32">
        <v>0.17929999999999999</v>
      </c>
      <c r="L9" s="32">
        <v>0.8105</v>
      </c>
      <c r="M9" s="42">
        <f>IF($J$9&lt;K9,(K9-J9)*I9,"NA")</f>
        <v>46.483799999999995</v>
      </c>
      <c r="N9" s="42">
        <f>IF($J$9&lt;L9,(L9-J9)*I9,"NA")</f>
        <v>403.74299999999999</v>
      </c>
      <c r="O9" s="31" t="str">
        <f t="shared" si="1"/>
        <v>fail</v>
      </c>
      <c r="P9" s="31" t="str">
        <f t="shared" si="2"/>
        <v>fail</v>
      </c>
      <c r="Q9" s="33"/>
      <c r="R9" s="27" t="s">
        <v>79</v>
      </c>
    </row>
    <row r="10" spans="1:18" ht="65.25" customHeight="1" thickTop="1" thickBot="1" x14ac:dyDescent="0.3">
      <c r="A10" s="79"/>
      <c r="B10" s="54" t="s">
        <v>22</v>
      </c>
      <c r="C10" s="71" t="s">
        <v>37</v>
      </c>
      <c r="D10" s="69" t="s">
        <v>38</v>
      </c>
      <c r="E10" s="59" t="s">
        <v>39</v>
      </c>
      <c r="F10" s="63" t="s">
        <v>40</v>
      </c>
      <c r="G10" s="63" t="s">
        <v>41</v>
      </c>
      <c r="H10" s="29"/>
      <c r="I10" s="29"/>
      <c r="J10" s="30" t="e">
        <f t="shared" si="0"/>
        <v>#DIV/0!</v>
      </c>
      <c r="K10" s="32">
        <v>9.4999999999999998E-3</v>
      </c>
      <c r="L10" s="32">
        <v>5.1299999999999998E-2</v>
      </c>
      <c r="M10" s="42" t="e">
        <f>IF($J$10&lt;K10,(K10-J10)*I10,"NA")</f>
        <v>#DIV/0!</v>
      </c>
      <c r="N10" s="42" t="e">
        <f>IF($J$10&lt;L10,(L10-J10)*I10,"NA")</f>
        <v>#DIV/0!</v>
      </c>
      <c r="O10" s="31" t="e">
        <f t="shared" si="1"/>
        <v>#DIV/0!</v>
      </c>
      <c r="P10" s="31" t="e">
        <f t="shared" si="2"/>
        <v>#DIV/0!</v>
      </c>
      <c r="Q10" s="33"/>
      <c r="R10" s="81" t="s">
        <v>79</v>
      </c>
    </row>
    <row r="11" spans="1:18" ht="57" customHeight="1" thickTop="1" thickBot="1" x14ac:dyDescent="0.3">
      <c r="A11" s="25"/>
      <c r="B11" s="54" t="s">
        <v>22</v>
      </c>
      <c r="C11" s="72"/>
      <c r="D11" s="70"/>
      <c r="E11" s="59" t="s">
        <v>39</v>
      </c>
      <c r="F11" s="64"/>
      <c r="G11" s="64"/>
      <c r="H11" s="29"/>
      <c r="I11" s="29"/>
      <c r="J11" s="30" t="e">
        <f t="shared" si="0"/>
        <v>#DIV/0!</v>
      </c>
      <c r="K11" s="32">
        <v>9.4999999999999998E-3</v>
      </c>
      <c r="L11" s="32">
        <v>5.1299999999999998E-2</v>
      </c>
      <c r="M11" s="42" t="e">
        <f>IF($J$11&lt;K11,(K11-J11)*I11,"NA")</f>
        <v>#DIV/0!</v>
      </c>
      <c r="N11" s="42" t="e">
        <f>IF($J$11&lt;L11,(L11-J11)*I11,"NA")</f>
        <v>#DIV/0!</v>
      </c>
      <c r="O11" s="31" t="e">
        <f t="shared" si="1"/>
        <v>#DIV/0!</v>
      </c>
      <c r="P11" s="31" t="e">
        <f t="shared" si="2"/>
        <v>#DIV/0!</v>
      </c>
      <c r="Q11" s="33"/>
      <c r="R11" s="81"/>
    </row>
    <row r="12" spans="1:18" ht="69.75" customHeight="1" thickTop="1" thickBot="1" x14ac:dyDescent="0.3">
      <c r="A12" s="60" t="s">
        <v>42</v>
      </c>
      <c r="B12" s="55" t="s">
        <v>42</v>
      </c>
      <c r="C12" s="16" t="s">
        <v>43</v>
      </c>
      <c r="D12" s="16" t="s">
        <v>11</v>
      </c>
      <c r="E12" s="17" t="s">
        <v>44</v>
      </c>
      <c r="F12" s="18" t="s">
        <v>45</v>
      </c>
      <c r="G12" s="19" t="s">
        <v>46</v>
      </c>
      <c r="H12" s="29"/>
      <c r="I12" s="29"/>
      <c r="J12" s="30" t="e">
        <f t="shared" si="0"/>
        <v>#DIV/0!</v>
      </c>
      <c r="K12" s="32">
        <v>6.25E-2</v>
      </c>
      <c r="L12" s="32">
        <v>0.36959999999999998</v>
      </c>
      <c r="M12" s="42" t="e">
        <f>IF($J$12&lt;K12,(K12-J12)*I12,"NA")</f>
        <v>#DIV/0!</v>
      </c>
      <c r="N12" s="42" t="e">
        <f>IF($J$12&lt;L12,(L12-J12)*I12,"NA")</f>
        <v>#DIV/0!</v>
      </c>
      <c r="O12" s="31" t="e">
        <f t="shared" si="1"/>
        <v>#DIV/0!</v>
      </c>
      <c r="P12" s="31" t="e">
        <f t="shared" si="2"/>
        <v>#DIV/0!</v>
      </c>
      <c r="Q12" s="33"/>
      <c r="R12" s="27"/>
    </row>
    <row r="13" spans="1:18" ht="150.75" customHeight="1" thickTop="1" thickBot="1" x14ac:dyDescent="0.3">
      <c r="A13" s="61"/>
      <c r="B13" s="55" t="s">
        <v>42</v>
      </c>
      <c r="C13" s="20" t="s">
        <v>47</v>
      </c>
      <c r="D13" s="21" t="s">
        <v>48</v>
      </c>
      <c r="E13" s="22" t="s">
        <v>49</v>
      </c>
      <c r="F13" s="19" t="s">
        <v>50</v>
      </c>
      <c r="G13" s="19" t="s">
        <v>51</v>
      </c>
      <c r="H13" s="29">
        <v>0</v>
      </c>
      <c r="I13" s="29">
        <v>784</v>
      </c>
      <c r="J13" s="30">
        <f t="shared" si="0"/>
        <v>0</v>
      </c>
      <c r="K13" s="32">
        <v>0.15090000000000001</v>
      </c>
      <c r="L13" s="32">
        <v>0.45</v>
      </c>
      <c r="M13" s="42">
        <f>IF($J$13&lt;K13,(K13-J13)*I13,"NA")</f>
        <v>118.3056</v>
      </c>
      <c r="N13" s="42">
        <f>IF($J$13&lt;L13,(L13-J13)*I13,"NA")</f>
        <v>352.8</v>
      </c>
      <c r="O13" s="31" t="str">
        <f t="shared" si="1"/>
        <v>fail</v>
      </c>
      <c r="P13" s="31" t="str">
        <f t="shared" si="2"/>
        <v>fail</v>
      </c>
      <c r="Q13" s="33"/>
      <c r="R13" s="27" t="s">
        <v>79</v>
      </c>
    </row>
    <row r="14" spans="1:18" ht="126" customHeight="1" thickTop="1" thickBot="1" x14ac:dyDescent="0.3">
      <c r="A14" s="61"/>
      <c r="B14" s="55" t="s">
        <v>42</v>
      </c>
      <c r="C14" s="20" t="s">
        <v>52</v>
      </c>
      <c r="D14" s="21" t="s">
        <v>53</v>
      </c>
      <c r="E14" s="22" t="s">
        <v>54</v>
      </c>
      <c r="F14" s="19" t="s">
        <v>55</v>
      </c>
      <c r="G14" s="19" t="s">
        <v>56</v>
      </c>
      <c r="H14" s="29">
        <v>1089</v>
      </c>
      <c r="I14" s="29">
        <v>1262</v>
      </c>
      <c r="J14" s="30">
        <f t="shared" si="0"/>
        <v>0.86291600633914423</v>
      </c>
      <c r="K14" s="32">
        <v>0.1598</v>
      </c>
      <c r="L14" s="32">
        <v>0.56200000000000006</v>
      </c>
      <c r="M14" s="42" t="str">
        <f>IF($J$14&lt;K14,(K14-J14)*I14,"NA")</f>
        <v>NA</v>
      </c>
      <c r="N14" s="42" t="str">
        <f>IF($J$14&lt;L14,(L14-J14)*I14,"NA")</f>
        <v>NA</v>
      </c>
      <c r="O14" s="31" t="str">
        <f t="shared" si="1"/>
        <v>pass</v>
      </c>
      <c r="P14" s="31" t="str">
        <f t="shared" si="2"/>
        <v>pass</v>
      </c>
      <c r="Q14" s="33"/>
      <c r="R14" s="27" t="s">
        <v>79</v>
      </c>
    </row>
    <row r="15" spans="1:18" ht="102" customHeight="1" thickTop="1" thickBot="1" x14ac:dyDescent="0.3">
      <c r="A15" s="61"/>
      <c r="B15" s="55" t="s">
        <v>42</v>
      </c>
      <c r="C15" s="20" t="s">
        <v>57</v>
      </c>
      <c r="D15" s="21" t="s">
        <v>58</v>
      </c>
      <c r="E15" s="22" t="s">
        <v>59</v>
      </c>
      <c r="F15" s="19" t="s">
        <v>60</v>
      </c>
      <c r="G15" s="19" t="s">
        <v>61</v>
      </c>
      <c r="H15" s="29">
        <v>110</v>
      </c>
      <c r="I15" s="29">
        <v>231</v>
      </c>
      <c r="J15" s="30">
        <f t="shared" si="0"/>
        <v>0.47619047619047616</v>
      </c>
      <c r="K15" s="32">
        <v>0.80689999999999995</v>
      </c>
      <c r="L15" s="32">
        <v>0.98580000000000001</v>
      </c>
      <c r="M15" s="42">
        <f>IF($J$15&lt;K15,(K15-J15)*I15,"NA")</f>
        <v>76.393899999999988</v>
      </c>
      <c r="N15" s="42">
        <f>IF($J$15&lt;L15,(L15-J15)*I15,"NA")</f>
        <v>117.71980000000001</v>
      </c>
      <c r="O15" s="31" t="str">
        <f t="shared" si="1"/>
        <v>fail</v>
      </c>
      <c r="P15" s="31" t="str">
        <f t="shared" si="2"/>
        <v>fail</v>
      </c>
      <c r="Q15" s="33"/>
      <c r="R15" s="27" t="s">
        <v>79</v>
      </c>
    </row>
    <row r="16" spans="1:18" ht="87.75" customHeight="1" thickTop="1" thickBot="1" x14ac:dyDescent="0.3">
      <c r="A16" s="61"/>
      <c r="B16" s="55" t="s">
        <v>42</v>
      </c>
      <c r="C16" s="20" t="s">
        <v>62</v>
      </c>
      <c r="D16" s="21" t="s">
        <v>63</v>
      </c>
      <c r="E16" s="22" t="s">
        <v>64</v>
      </c>
      <c r="F16" s="19" t="s">
        <v>65</v>
      </c>
      <c r="G16" s="19" t="s">
        <v>66</v>
      </c>
      <c r="H16" s="29">
        <v>1561</v>
      </c>
      <c r="I16" s="29">
        <v>1914</v>
      </c>
      <c r="J16" s="30">
        <f t="shared" si="0"/>
        <v>0.81556948798328111</v>
      </c>
      <c r="K16" s="32">
        <v>0.81599999999999995</v>
      </c>
      <c r="L16" s="32">
        <v>0.94679999999999997</v>
      </c>
      <c r="M16" s="42">
        <f>IF($J$16&lt;K16,(K16-J16)*I16,"NA")</f>
        <v>0.82399999999986462</v>
      </c>
      <c r="N16" s="42">
        <f>IF($J$16&lt;L16,(L16-J16)*I16,"NA")</f>
        <v>251.1751999999999</v>
      </c>
      <c r="O16" s="31" t="str">
        <f t="shared" si="1"/>
        <v>fail</v>
      </c>
      <c r="P16" s="31" t="str">
        <f t="shared" si="2"/>
        <v>fail</v>
      </c>
      <c r="Q16" s="33"/>
      <c r="R16" s="27" t="s">
        <v>79</v>
      </c>
    </row>
    <row r="17" spans="1:18" ht="111" customHeight="1" thickTop="1" thickBot="1" x14ac:dyDescent="0.3">
      <c r="A17" s="61"/>
      <c r="B17" s="55" t="s">
        <v>42</v>
      </c>
      <c r="C17" s="20" t="s">
        <v>67</v>
      </c>
      <c r="D17" s="21" t="s">
        <v>68</v>
      </c>
      <c r="E17" s="22" t="s">
        <v>69</v>
      </c>
      <c r="F17" s="18" t="s">
        <v>70</v>
      </c>
      <c r="G17" s="19" t="s">
        <v>71</v>
      </c>
      <c r="H17" s="29"/>
      <c r="I17" s="29"/>
      <c r="J17" s="30" t="e">
        <f t="shared" si="0"/>
        <v>#DIV/0!</v>
      </c>
      <c r="K17" s="30">
        <v>0.90480000000000005</v>
      </c>
      <c r="L17" s="32">
        <v>1</v>
      </c>
      <c r="M17" s="42" t="e">
        <f>IF($J$17&lt;K17,(K17-J17)*I17,"NA")</f>
        <v>#DIV/0!</v>
      </c>
      <c r="N17" s="42" t="e">
        <f>IF($J$17&lt;L17,(L17-J17)*I17,"NA")</f>
        <v>#DIV/0!</v>
      </c>
      <c r="O17" s="31" t="e">
        <f t="shared" si="1"/>
        <v>#DIV/0!</v>
      </c>
      <c r="P17" s="31" t="e">
        <f t="shared" si="2"/>
        <v>#DIV/0!</v>
      </c>
      <c r="Q17" s="33"/>
      <c r="R17" s="27"/>
    </row>
    <row r="18" spans="1:18" ht="78.75" customHeight="1" thickTop="1" thickBot="1" x14ac:dyDescent="0.3">
      <c r="A18" s="62"/>
      <c r="B18" s="55" t="s">
        <v>42</v>
      </c>
      <c r="C18" s="23" t="s">
        <v>72</v>
      </c>
      <c r="D18" s="23">
        <v>2372</v>
      </c>
      <c r="E18" s="24" t="s">
        <v>73</v>
      </c>
      <c r="F18" s="19" t="s">
        <v>74</v>
      </c>
      <c r="G18" s="19" t="s">
        <v>75</v>
      </c>
      <c r="H18" s="29">
        <v>823</v>
      </c>
      <c r="I18" s="29">
        <v>1228</v>
      </c>
      <c r="J18" s="30">
        <f t="shared" si="0"/>
        <v>0.67019543973941365</v>
      </c>
      <c r="K18" s="32">
        <v>0.22220000000000001</v>
      </c>
      <c r="L18" s="32">
        <v>0.55259999999999998</v>
      </c>
      <c r="M18" s="42" t="str">
        <f>IF($J$18&lt;K18,(K18-J18)*I18,"NA")</f>
        <v>NA</v>
      </c>
      <c r="N18" s="42" t="str">
        <f>IF($J$18&lt;L18,(L18-J18)*I18,"NA")</f>
        <v>NA</v>
      </c>
      <c r="O18" s="31" t="str">
        <f t="shared" si="1"/>
        <v>pass</v>
      </c>
      <c r="P18" s="31" t="str">
        <f t="shared" si="2"/>
        <v>pass</v>
      </c>
      <c r="Q18" s="33"/>
      <c r="R18" s="27" t="s">
        <v>79</v>
      </c>
    </row>
    <row r="19" spans="1:18" ht="29.25" customHeight="1" thickTop="1" x14ac:dyDescent="0.25"/>
  </sheetData>
  <autoFilter ref="A2:R18"/>
  <mergeCells count="14">
    <mergeCell ref="A2:A5"/>
    <mergeCell ref="A6:A10"/>
    <mergeCell ref="Q6:Q7"/>
    <mergeCell ref="R10:R11"/>
    <mergeCell ref="R6:R7"/>
    <mergeCell ref="A12:A18"/>
    <mergeCell ref="G6:G7"/>
    <mergeCell ref="F6:F7"/>
    <mergeCell ref="D6:D7"/>
    <mergeCell ref="C6:C7"/>
    <mergeCell ref="G10:G11"/>
    <mergeCell ref="F10:F11"/>
    <mergeCell ref="D10:D11"/>
    <mergeCell ref="C10:C11"/>
  </mergeCells>
  <pageMargins left="0" right="0" top="0.3" bottom="0.2" header="0.17" footer="0.17"/>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workbookViewId="0"/>
  </sheetViews>
  <sheetFormatPr defaultRowHeight="15" x14ac:dyDescent="0.25"/>
  <cols>
    <col min="1" max="1" width="81.5703125" customWidth="1"/>
    <col min="2" max="2" width="16.28515625" customWidth="1"/>
    <col min="3" max="3" width="11.28515625" bestFit="1" customWidth="1"/>
  </cols>
  <sheetData>
    <row r="1" spans="1:3" x14ac:dyDescent="0.25">
      <c r="A1" s="43" t="s">
        <v>81</v>
      </c>
      <c r="B1" t="s">
        <v>93</v>
      </c>
      <c r="C1" s="50" t="s">
        <v>105</v>
      </c>
    </row>
    <row r="3" spans="1:3" x14ac:dyDescent="0.25">
      <c r="A3" s="43" t="s">
        <v>97</v>
      </c>
      <c r="B3" s="43" t="s">
        <v>94</v>
      </c>
    </row>
    <row r="4" spans="1:3" x14ac:dyDescent="0.25">
      <c r="A4" s="43" t="s">
        <v>98</v>
      </c>
      <c r="B4" t="s">
        <v>95</v>
      </c>
      <c r="C4" t="s">
        <v>96</v>
      </c>
    </row>
    <row r="5" spans="1:3" x14ac:dyDescent="0.25">
      <c r="A5" s="45" t="s">
        <v>110</v>
      </c>
      <c r="B5" s="44"/>
      <c r="C5" s="44"/>
    </row>
    <row r="6" spans="1:3" x14ac:dyDescent="0.25">
      <c r="A6" s="56" t="s">
        <v>14</v>
      </c>
      <c r="B6" s="44">
        <v>1</v>
      </c>
      <c r="C6" s="44">
        <v>1</v>
      </c>
    </row>
    <row r="7" spans="1:3" x14ac:dyDescent="0.25">
      <c r="A7" s="56" t="s">
        <v>8</v>
      </c>
      <c r="B7" s="44">
        <v>1</v>
      </c>
      <c r="C7" s="44">
        <v>1</v>
      </c>
    </row>
    <row r="8" spans="1:3" x14ac:dyDescent="0.25">
      <c r="A8" s="56" t="s">
        <v>19</v>
      </c>
      <c r="B8" s="44">
        <v>1</v>
      </c>
      <c r="C8" s="44">
        <v>1</v>
      </c>
    </row>
    <row r="9" spans="1:3" x14ac:dyDescent="0.25">
      <c r="A9" s="45" t="s">
        <v>22</v>
      </c>
      <c r="B9" s="44"/>
      <c r="C9" s="44"/>
    </row>
    <row r="10" spans="1:3" x14ac:dyDescent="0.25">
      <c r="A10" s="56" t="s">
        <v>29</v>
      </c>
      <c r="B10" s="44">
        <v>1</v>
      </c>
      <c r="C10" s="44">
        <v>1</v>
      </c>
    </row>
    <row r="11" spans="1:3" x14ac:dyDescent="0.25">
      <c r="A11" s="56" t="s">
        <v>34</v>
      </c>
      <c r="B11" s="44">
        <v>1</v>
      </c>
      <c r="C11" s="44">
        <v>1</v>
      </c>
    </row>
    <row r="12" spans="1:3" x14ac:dyDescent="0.25">
      <c r="A12" s="56" t="s">
        <v>39</v>
      </c>
      <c r="B12" s="44">
        <v>2</v>
      </c>
      <c r="C12" s="44">
        <v>2</v>
      </c>
    </row>
    <row r="13" spans="1:3" x14ac:dyDescent="0.25">
      <c r="A13" s="56" t="s">
        <v>25</v>
      </c>
      <c r="B13" s="44">
        <v>2</v>
      </c>
      <c r="C13" s="44">
        <v>2</v>
      </c>
    </row>
    <row r="14" spans="1:3" x14ac:dyDescent="0.25">
      <c r="A14" s="45" t="s">
        <v>42</v>
      </c>
      <c r="B14" s="44"/>
      <c r="C14" s="44"/>
    </row>
    <row r="15" spans="1:3" x14ac:dyDescent="0.25">
      <c r="A15" s="56" t="s">
        <v>73</v>
      </c>
      <c r="B15" s="44">
        <v>1</v>
      </c>
      <c r="C15" s="44">
        <v>1</v>
      </c>
    </row>
    <row r="16" spans="1:3" x14ac:dyDescent="0.25">
      <c r="A16" s="56" t="s">
        <v>49</v>
      </c>
      <c r="B16" s="44">
        <v>1</v>
      </c>
      <c r="C16" s="44">
        <v>1</v>
      </c>
    </row>
    <row r="17" spans="1:14" ht="22.5" x14ac:dyDescent="0.3">
      <c r="A17" s="56" t="s">
        <v>44</v>
      </c>
      <c r="B17" s="44">
        <v>1</v>
      </c>
      <c r="C17" s="44">
        <v>1</v>
      </c>
      <c r="N17" s="49" t="s">
        <v>103</v>
      </c>
    </row>
    <row r="18" spans="1:14" x14ac:dyDescent="0.25">
      <c r="A18" s="56" t="s">
        <v>54</v>
      </c>
      <c r="B18" s="44">
        <v>1</v>
      </c>
      <c r="C18" s="44">
        <v>1</v>
      </c>
    </row>
    <row r="19" spans="1:14" x14ac:dyDescent="0.25">
      <c r="A19" s="56" t="s">
        <v>59</v>
      </c>
      <c r="B19" s="44">
        <v>1</v>
      </c>
      <c r="C19" s="44">
        <v>1</v>
      </c>
    </row>
    <row r="20" spans="1:14" ht="22.5" x14ac:dyDescent="0.3">
      <c r="A20" s="56" t="s">
        <v>64</v>
      </c>
      <c r="B20" s="44">
        <v>1</v>
      </c>
      <c r="C20" s="44">
        <v>1</v>
      </c>
      <c r="G20" s="47" t="s">
        <v>104</v>
      </c>
    </row>
    <row r="21" spans="1:14" x14ac:dyDescent="0.25">
      <c r="A21" s="56" t="s">
        <v>69</v>
      </c>
      <c r="B21" s="44">
        <v>1</v>
      </c>
      <c r="C21" s="44">
        <v>1</v>
      </c>
    </row>
    <row r="22" spans="1:14" x14ac:dyDescent="0.25">
      <c r="A22" s="45" t="s">
        <v>96</v>
      </c>
      <c r="B22" s="44">
        <v>16</v>
      </c>
      <c r="C22" s="44">
        <v>16</v>
      </c>
    </row>
    <row r="24" spans="1:14" x14ac:dyDescent="0.25">
      <c r="A24" s="45"/>
      <c r="B24" s="44"/>
      <c r="C24" s="44"/>
    </row>
    <row r="25" spans="1:14" x14ac:dyDescent="0.25">
      <c r="A25" s="45"/>
      <c r="B25" s="44"/>
      <c r="C25" s="44"/>
    </row>
    <row r="26" spans="1:14" x14ac:dyDescent="0.25">
      <c r="A26" s="45"/>
      <c r="B26" s="44"/>
      <c r="C26" s="44"/>
    </row>
    <row r="27" spans="1:14" x14ac:dyDescent="0.25">
      <c r="A27" s="45"/>
      <c r="B27" s="44"/>
      <c r="C27" s="44"/>
    </row>
    <row r="28" spans="1:14" x14ac:dyDescent="0.25">
      <c r="A28" s="45" t="s">
        <v>102</v>
      </c>
    </row>
    <row r="29" spans="1:14" x14ac:dyDescent="0.25">
      <c r="A29" s="45" t="s">
        <v>100</v>
      </c>
    </row>
    <row r="30" spans="1:14" x14ac:dyDescent="0.25">
      <c r="A30" s="45"/>
    </row>
    <row r="31" spans="1:14" x14ac:dyDescent="0.25">
      <c r="A31" s="45"/>
    </row>
    <row r="32" spans="1:14" x14ac:dyDescent="0.25">
      <c r="A32" s="45"/>
    </row>
    <row r="33" spans="1:7" x14ac:dyDescent="0.25">
      <c r="A33" s="43" t="s">
        <v>81</v>
      </c>
      <c r="B33" t="s">
        <v>93</v>
      </c>
    </row>
    <row r="35" spans="1:7" x14ac:dyDescent="0.25">
      <c r="A35" s="43" t="s">
        <v>99</v>
      </c>
      <c r="B35" s="43" t="s">
        <v>94</v>
      </c>
    </row>
    <row r="36" spans="1:7" ht="19.5" x14ac:dyDescent="0.25">
      <c r="A36" s="43" t="s">
        <v>98</v>
      </c>
      <c r="B36" t="s">
        <v>95</v>
      </c>
      <c r="C36" t="s">
        <v>96</v>
      </c>
      <c r="G36" s="48" t="s">
        <v>106</v>
      </c>
    </row>
    <row r="37" spans="1:7" x14ac:dyDescent="0.25">
      <c r="A37" s="45" t="s">
        <v>110</v>
      </c>
      <c r="B37" s="44"/>
      <c r="C37" s="44"/>
    </row>
    <row r="38" spans="1:7" x14ac:dyDescent="0.25">
      <c r="A38" s="56" t="s">
        <v>14</v>
      </c>
      <c r="B38" s="44">
        <v>1</v>
      </c>
      <c r="C38" s="44">
        <v>1</v>
      </c>
    </row>
    <row r="39" spans="1:7" x14ac:dyDescent="0.25">
      <c r="A39" s="56" t="s">
        <v>8</v>
      </c>
      <c r="B39" s="44">
        <v>1</v>
      </c>
      <c r="C39" s="44">
        <v>1</v>
      </c>
    </row>
    <row r="40" spans="1:7" x14ac:dyDescent="0.25">
      <c r="A40" s="56" t="s">
        <v>19</v>
      </c>
      <c r="B40" s="44">
        <v>1</v>
      </c>
      <c r="C40" s="44">
        <v>1</v>
      </c>
    </row>
    <row r="41" spans="1:7" x14ac:dyDescent="0.25">
      <c r="A41" s="45" t="s">
        <v>22</v>
      </c>
      <c r="B41" s="44"/>
      <c r="C41" s="44"/>
    </row>
    <row r="42" spans="1:7" x14ac:dyDescent="0.25">
      <c r="A42" s="56" t="s">
        <v>29</v>
      </c>
      <c r="B42" s="44">
        <v>1</v>
      </c>
      <c r="C42" s="44">
        <v>1</v>
      </c>
    </row>
    <row r="43" spans="1:7" x14ac:dyDescent="0.25">
      <c r="A43" s="56" t="s">
        <v>34</v>
      </c>
      <c r="B43" s="44">
        <v>1</v>
      </c>
      <c r="C43" s="44">
        <v>1</v>
      </c>
    </row>
    <row r="44" spans="1:7" x14ac:dyDescent="0.25">
      <c r="A44" s="56" t="s">
        <v>39</v>
      </c>
      <c r="B44" s="44">
        <v>2</v>
      </c>
      <c r="C44" s="44">
        <v>2</v>
      </c>
    </row>
    <row r="45" spans="1:7" x14ac:dyDescent="0.25">
      <c r="A45" s="56" t="s">
        <v>25</v>
      </c>
      <c r="B45" s="44">
        <v>2</v>
      </c>
      <c r="C45" s="44">
        <v>2</v>
      </c>
    </row>
    <row r="46" spans="1:7" x14ac:dyDescent="0.25">
      <c r="A46" s="45" t="s">
        <v>42</v>
      </c>
      <c r="B46" s="44"/>
      <c r="C46" s="44"/>
    </row>
    <row r="47" spans="1:7" x14ac:dyDescent="0.25">
      <c r="A47" s="56" t="s">
        <v>73</v>
      </c>
      <c r="B47" s="44">
        <v>1</v>
      </c>
      <c r="C47" s="44">
        <v>1</v>
      </c>
    </row>
    <row r="48" spans="1:7" x14ac:dyDescent="0.25">
      <c r="A48" s="56" t="s">
        <v>49</v>
      </c>
      <c r="B48" s="44">
        <v>1</v>
      </c>
      <c r="C48" s="44">
        <v>1</v>
      </c>
    </row>
    <row r="49" spans="1:7" x14ac:dyDescent="0.25">
      <c r="A49" s="56" t="s">
        <v>44</v>
      </c>
      <c r="B49" s="44">
        <v>1</v>
      </c>
      <c r="C49" s="44">
        <v>1</v>
      </c>
    </row>
    <row r="50" spans="1:7" x14ac:dyDescent="0.25">
      <c r="A50" s="56" t="s">
        <v>54</v>
      </c>
      <c r="B50" s="44">
        <v>1</v>
      </c>
      <c r="C50" s="44">
        <v>1</v>
      </c>
    </row>
    <row r="51" spans="1:7" x14ac:dyDescent="0.25">
      <c r="A51" s="56" t="s">
        <v>59</v>
      </c>
      <c r="B51" s="44">
        <v>1</v>
      </c>
      <c r="C51" s="44">
        <v>1</v>
      </c>
    </row>
    <row r="52" spans="1:7" ht="19.5" x14ac:dyDescent="0.25">
      <c r="A52" s="56" t="s">
        <v>64</v>
      </c>
      <c r="B52" s="44">
        <v>1</v>
      </c>
      <c r="C52" s="44">
        <v>1</v>
      </c>
      <c r="G52" s="57" t="s">
        <v>108</v>
      </c>
    </row>
    <row r="53" spans="1:7" x14ac:dyDescent="0.25">
      <c r="A53" s="56" t="s">
        <v>69</v>
      </c>
      <c r="B53" s="44">
        <v>1</v>
      </c>
      <c r="C53" s="44">
        <v>1</v>
      </c>
    </row>
    <row r="54" spans="1:7" x14ac:dyDescent="0.25">
      <c r="A54" s="45" t="s">
        <v>96</v>
      </c>
      <c r="B54" s="44">
        <v>16</v>
      </c>
      <c r="C54" s="44">
        <v>16</v>
      </c>
    </row>
    <row r="56" spans="1:7" x14ac:dyDescent="0.25">
      <c r="A56" s="45" t="s">
        <v>101</v>
      </c>
    </row>
    <row r="57" spans="1:7" x14ac:dyDescent="0.25">
      <c r="A57" s="45" t="s">
        <v>100</v>
      </c>
      <c r="B57" s="46"/>
      <c r="C57" s="46"/>
    </row>
    <row r="58" spans="1:7" x14ac:dyDescent="0.25">
      <c r="B58" s="46"/>
      <c r="C58" s="46"/>
    </row>
    <row r="59" spans="1:7" x14ac:dyDescent="0.25">
      <c r="B59" s="46"/>
      <c r="C59" s="46"/>
    </row>
    <row r="60" spans="1:7" x14ac:dyDescent="0.25">
      <c r="A60" s="51" t="s">
        <v>107</v>
      </c>
    </row>
  </sheetData>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Compare</vt:lpstr>
      <vt:lpstr>Summary</vt:lpstr>
    </vt:vector>
  </TitlesOfParts>
  <Company>MPQHF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Asato</dc:creator>
  <cp:lastModifiedBy>pwood</cp:lastModifiedBy>
  <cp:lastPrinted>2017-06-28T06:02:44Z</cp:lastPrinted>
  <dcterms:created xsi:type="dcterms:W3CDTF">2017-06-17T07:14:51Z</dcterms:created>
  <dcterms:modified xsi:type="dcterms:W3CDTF">2017-10-11T17:12:05Z</dcterms:modified>
</cp:coreProperties>
</file>